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1231\HTT\Offizielle Berichte\Internet neu nach Korrektur 06-2024\"/>
    </mc:Choice>
  </mc:AlternateContent>
  <xr:revisionPtr revIDLastSave="0" documentId="8_{6E4EB7C3-5BD7-4517-84B4-8730B0FA27F2}"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M)" sheetId="32" r:id="rId6"/>
    <sheet name="E. Optional ECB-ECAIs data" sheetId="18" r:id="rId7"/>
    <sheet name="F1. Sustainable M data" sheetId="19"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'erweitertes vdp-Template (M)'!$A$1:$H$41</definedName>
    <definedName name="_xlnm.Print_Area" localSheetId="7">'F1. Sustainable M data'!$A$1:$G$641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2" l="1"/>
  <c r="F192" i="19"/>
  <c r="F193" i="19"/>
  <c r="F194" i="19"/>
  <c r="F195" i="19"/>
  <c r="F196" i="19"/>
  <c r="F202" i="19" l="1"/>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29" i="9"/>
  <c r="D636" i="19" l="1"/>
  <c r="D404" i="19"/>
  <c r="C404" i="19"/>
  <c r="D383" i="9"/>
  <c r="C383" i="9"/>
  <c r="D367" i="19"/>
  <c r="G355" i="19" s="1"/>
  <c r="C367" i="19"/>
  <c r="F355" i="19" s="1"/>
  <c r="D346" i="9"/>
  <c r="C346" i="9"/>
  <c r="C585" i="9"/>
  <c r="D585" i="9"/>
  <c r="D45" i="8"/>
  <c r="C636" i="19"/>
  <c r="D618" i="9"/>
  <c r="C618" i="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307" i="8"/>
  <c r="D295" i="8"/>
  <c r="D307" i="8"/>
  <c r="C293" i="8"/>
  <c r="D293"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1AE50740-FDA1-4244-A6B6-1E0C9DCEAC6C}">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<sst xmlns="http://schemas.openxmlformats.org/spreadsheetml/2006/main" count="5053" uniqueCount="2797">
  <si>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</si>
  <si>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</si>
  <si>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</si>
  <si>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</si>
  <si>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</si>
  <si>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</si>
  <si>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</si>
  <si>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</si>
  <si>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</si>
  <si>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</si>
  <si>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</si>
  <si>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</si>
  <si>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</si>
  <si>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</si>
  <si>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</si>
  <si>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</si>
  <si>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</si>
  <si>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</si>
  <si>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</si>
  <si>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</si>
  <si>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</si>
  <si>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</si>
  <si>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</si>
  <si>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</si>
  <si>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</si>
  <si>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</si>
  <si>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</si>
  <si>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</si>
  <si>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</si>
  <si>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</si>
  <si>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</si>
  <si>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</si>
  <si>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</si>
  <si>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</si>
  <si>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</si>
  <si>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</si>
  <si>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</si>
  <si>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</si>
  <si>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</si>
  <si>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</si>
  <si>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</si>
  <si>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</si>
  <si>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</si>
  <si>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</si>
  <si>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</si>
  <si>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</si>
  <si>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</si>
  <si>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</si>
  <si>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</si>
  <si>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</si>
  <si>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</si>
  <si>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</si>
  <si>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</si>
  <si>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</si>
  <si>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</si>
  <si>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</si>
  <si>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</si>
  <si>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</si>
  <si>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</si>
  <si>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</si>
  <si>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</si>
  <si>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</si>
  <si>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</si>
  <si>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</si>
  <si>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</si>
  <si>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</si>
  <si>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</si>
  <si>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</si>
  <si>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</si>
  <si>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</si>
  <si>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</si>
  <si>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</si>
  <si>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</si>
  <si>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</si>
  <si>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</si>
  <si>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</si>
  <si>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</si>
  <si>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</si>
  <si>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</si>
  <si>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</si>
  <si>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</si>
  <si>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</si>
  <si>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</si>
  <si>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</si>
  <si>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</si>
  <si>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</si>
  <si>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</si>
  <si>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</si>
  <si>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</si>
  <si>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</si>
  <si>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</si>
  <si>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</si>
  <si>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</si>
  <si>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</si>
  <si>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</si>
  <si>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</si>
  <si>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</si>
  <si>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</si>
  <si>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</si>
  <si>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</si>
  <si>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</si>
  <si>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</si>
  <si>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</si>
  <si>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</si>
  <si>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</si>
  <si>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</si>
  <si>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</si>
  <si>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</si>
  <si>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</si>
  <si>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</si>
  <si>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</si>
  <si>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</si>
  <si>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</si>
  <si>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</si>
  <si>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</si>
  <si>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</si>
  <si>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</si>
  <si>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</si>
  <si>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</si>
  <si>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</si>
  <si>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</si>
  <si>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</si>
  <si>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</si>
  <si>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</si>
  <si>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</si>
  <si>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</si>
  <si>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</si>
  <si>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</si>
  <si>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</si>
  <si>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</si>
  <si>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</si>
  <si>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</si>
  <si>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</si>
  <si>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</si>
  <si>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</si>
  <si>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</si>
  <si>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</si>
  <si>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</si>
  <si>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</si>
  <si>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</si>
  <si>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</si>
  <si>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</si>
  <si>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</si>
  <si>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</si>
  <si>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</si>
  <si>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</si>
  <si>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</si>
  <si>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</si>
  <si>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</si>
  <si>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</si>
  <si>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</si>
  <si>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</si>
  <si>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</si>
  <si>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</si>
  <si>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</si>
  <si>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</si>
  <si>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</si>
  <si>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</si>
  <si>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</si>
  <si>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</si>
  <si>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</si>
  <si>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</si>
  <si>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</si>
  <si>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</si>
  <si>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</si>
  <si>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</si>
  <si>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</si>
  <si>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</si>
  <si>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</si>
  <si>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</si>
  <si>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</si>
  <si>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</si>
  <si>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</si>
  <si>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</si>
  <si>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</si>
  <si>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</si>
  <si>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</si>
  <si>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</si>
  <si>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</si>
  <si>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</si>
  <si>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</si>
  <si>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</si>
  <si>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</si>
  <si>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</si>
  <si>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</si>
  <si>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</si>
  <si>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</si>
  <si>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</si>
  <si>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</si>
  <si>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</si>
  <si>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</si>
  <si>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</si>
  <si>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</si>
  <si>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</si>
  <si>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</si>
  <si>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</si>
  <si>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</si>
  <si>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</si>
  <si>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</si>
  <si>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</si>
  <si>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</si>
  <si>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</si>
  <si>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</si>
  <si>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</si>
  <si>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</si>
  <si>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</si>
  <si>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</si>
  <si>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</si>
  <si>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</si>
  <si>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</si>
  <si>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</si>
  <si>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</si>
  <si>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</si>
  <si>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</si>
  <si>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</si>
  <si>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</si>
  <si>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</si>
  <si>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</si>
  <si>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</si>
  <si>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</si>
  <si>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</si>
  <si>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</si>
  <si>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</si>
  <si>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</si>
  <si>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</si>
  <si>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</si>
  <si>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</si>
  <si>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</si>
  <si>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</si>
  <si>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</si>
  <si>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</si>
  <si>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</si>
  <si>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</si>
  <si>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</si>
  <si>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</si>
  <si>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</si>
  <si>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</si>
  <si>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</si>
  <si>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</si>
  <si>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</si>
  <si>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</si>
  <si>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</si>
  <si>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</si>
  <si>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</si>
  <si>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</si>
  <si>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</si>
  <si>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</si>
  <si>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</si>
  <si>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</si>
  <si>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</si>
  <si>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</si>
  <si>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</si>
  <si>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</si>
  <si>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</si>
  <si>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</si>
  <si>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</si>
  <si>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</si>
  <si>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</si>
  <si>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</si>
  <si>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</si>
  <si>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</si>
  <si>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</si>
  <si>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</si>
  <si>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</si>
  <si>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</si>
  <si>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</si>
  <si>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</si>
  <si>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</si>
  <si>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</si>
  <si>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</si>
  <si>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</si>
  <si>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</si>
  <si>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</si>
  <si>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</si>
  <si>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</si>
  <si>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</si>
  <si>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</si>
  <si>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</si>
  <si>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</si>
  <si>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</si>
  <si>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</si>
  <si>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</si>
  <si>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</si>
  <si>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</si>
  <si>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</si>
  <si>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</si>
  <si>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</si>
  <si>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</si>
  <si>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</si>
  <si>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</si>
  <si>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</si>
  <si>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</si>
  <si>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</si>
  <si>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</si>
  <si>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</si>
  <si>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</si>
  <si>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</si>
  <si>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</si>
  <si>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</si>
  <si>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</si>
  <si>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</si>
  <si>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</si>
  <si>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</si>
  <si>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</si>
  <si>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</si>
  <si>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</si>
  <si>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</si>
  <si>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</si>
  <si>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</si>
  <si>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</si>
  <si>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</si>
  <si>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</si>
  <si>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</si>
  <si>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</si>
  <si>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</si>
  <si>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</si>
  <si>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</si>
  <si>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</si>
  <si>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</si>
  <si>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</si>
  <si>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</si>
  <si>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</si>
  <si>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</si>
  <si>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</si>
  <si>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</si>
  <si>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</si>
  <si>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</si>
  <si>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</si>
  <si>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</si>
  <si>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</si>
  <si>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</si>
  <si>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</si>
  <si>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</si>
  <si>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</si>
  <si>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</si>
  <si>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</si>
  <si>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</si>
  <si>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</si>
  <si>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</si>
  <si>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</si>
  <si>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</si>
  <si>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</si>
  <si>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</si>
  <si>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</si>
  <si>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</si>
  <si>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</si>
  <si>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</si>
  <si>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</si>
  <si>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</si>
  <si>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</si>
  <si>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</si>
  <si>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</si>
  <si>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</si>
  <si>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</si>
  <si>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</si>
  <si>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</si>
  <si>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</si>
  <si>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</si>
  <si>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</si>
  <si>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</si>
  <si>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</si>
  <si>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</si>
  <si>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</si>
  <si>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</si>
  <si>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</si>
  <si>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</si>
  <si>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</si>
  <si>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</si>
  <si>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</si>
  <si>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</si>
  <si>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</si>
  <si>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</si>
  <si>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</si>
  <si>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</si>
  <si>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</si>
  <si>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</si>
  <si>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</si>
  <si>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</si>
  <si>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</si>
  <si>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</si>
  <si>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</si>
  <si>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</si>
  <si>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</si>
  <si>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</si>
  <si>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</si>
  <si>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</si>
  <si>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</si>
  <si>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</si>
  <si>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</si>
  <si>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</si>
  <si>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</si>
  <si>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</si>
  <si>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</si>
  <si>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</si>
  <si>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</si>
  <si>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</si>
  <si>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</si>
  <si>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</si>
  <si>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</si>
  <si>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</si>
  <si>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</si>
  <si>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</si>
  <si>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</si>
  <si>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</si>
  <si>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</si>
  <si>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</si>
  <si>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</si>
  <si>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</si>
  <si>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</si>
  <si>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</si>
  <si>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</si>
  <si>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</si>
  <si>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</si>
  <si>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</si>
  <si>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</si>
  <si>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</si>
  <si>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</si>
  <si>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</si>
  <si>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</si>
  <si>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</si>
  <si>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</si>
  <si>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</si>
  <si>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</si>
  <si>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</si>
  <si>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</si>
  <si>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</si>
  <si>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</si>
  <si>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</si>
  <si>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</si>
  <si>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</si>
  <si>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</si>
  <si>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</si>
  <si>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</si>
  <si>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</si>
  <si>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</si>
  <si>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</si>
  <si>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</si>
  <si>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</si>
  <si>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</si>
  <si>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</si>
  <si>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</si>
  <si>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</si>
  <si>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</si>
  <si>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</si>
  <si>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</si>
  <si>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</si>
  <si>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</si>
  <si>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</si>
  <si>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</si>
  <si>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</si>
  <si>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</si>
  <si>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</si>
  <si>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</si>
  <si>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</si>
  <si>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</si>
  <si>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</si>
  <si>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</si>
  <si>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</si>
  <si>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</si>
  <si>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</si>
  <si>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</si>
  <si>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</si>
  <si>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</si>
  <si>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</si>
  <si>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</si>
  <si>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</si>
  <si>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</si>
  <si>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</si>
  <si>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</si>
  <si>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</si>
  <si>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</si>
  <si>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</si>
  <si>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</si>
  <si>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</si>
  <si>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</si>
  <si>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</si>
  <si>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</si>
  <si>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</si>
  <si>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</si>
  <si>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</si>
  <si>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</si>
  <si>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</si>
  <si>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</si>
  <si>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</si>
  <si>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</si>
  <si>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</si>
  <si>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</si>
  <si>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</si>
  <si>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</si>
  <si>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</si>
  <si>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</si>
  <si>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</si>
  <si>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</si>
  <si>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</si>
  <si>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</si>
  <si>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</si>
  <si>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</si>
  <si>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</si>
  <si>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</si>
  <si>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</si>
  <si>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</si>
  <si>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</si>
  <si>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</si>
  <si>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</si>
  <si>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</si>
  <si>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</si>
  <si>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</si>
  <si>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</si>
  <si>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</si>
  <si>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</si>
  <si>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</si>
  <si>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</si>
  <si>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</si>
  <si>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</si>
  <si>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</si>
  <si>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</si>
  <si>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</si>
  <si>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</si>
  <si>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</si>
  <si>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</si>
  <si>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</si>
  <si>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</si>
  <si>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</si>
  <si>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</si>
  <si>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</si>
  <si>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</si>
  <si>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</si>
  <si>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</si>
  <si>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</si>
  <si>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</si>
  <si>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</si>
  <si>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</si>
  <si>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</si>
  <si>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</si>
  <si>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</si>
  <si>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</si>
  <si>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</si>
  <si>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</si>
  <si>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</si>
  <si>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</si>
  <si>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</si>
  <si>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</si>
  <si>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</si>
  <si>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</si>
  <si>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</si>
  <si>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</si>
  <si>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</si>
  <si>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</si>
  <si>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</si>
  <si>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</si>
  <si>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</si>
  <si>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</si>
  <si>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</si>
  <si>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</si>
  <si>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</si>
  <si>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</si>
  <si>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</si>
  <si>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</si>
  <si>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</si>
  <si>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</si>
  <si>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</si>
  <si>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</si>
  <si>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</si>
  <si>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</si>
  <si>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</si>
  <si>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</si>
  <si>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</si>
  <si>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</si>
  <si>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</si>
  <si>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</si>
  <si>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</si>
  <si>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</si>
  <si>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</si>
  <si>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</si>
  <si>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</si>
  <si>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</si>
  <si>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</si>
  <si>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</si>
  <si>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</si>
  <si>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</si>
  <si>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</si>
  <si>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</si>
  <si>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</si>
  <si>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</si>
  <si>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</si>
  <si>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</si>
  <si>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</si>
  <si>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</si>
  <si>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</si>
  <si>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</si>
  <si>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</si>
  <si>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</si>
  <si>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</si>
  <si>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</si>
  <si>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</si>
  <si>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</si>
  <si>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</si>
  <si>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</si>
  <si>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</si>
  <si>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</si>
  <si>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</si>
  <si>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</si>
  <si>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</si>
  <si>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</si>
  <si>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</si>
  <si>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</si>
  <si>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</si>
  <si>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</si>
  <si>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</si>
  <si>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</si>
  <si>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</si>
  <si>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</si>
  <si>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</si>
  <si>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</si>
  <si>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</si>
  <si>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</si>
  <si>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</si>
  <si>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</si>
  <si>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</si>
  <si>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</si>
  <si>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</si>
  <si>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</si>
  <si>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</si>
  <si>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</si>
  <si>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</si>
  <si>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</si>
  <si>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</si>
  <si>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</si>
  <si>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</si>
  <si>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</si>
  <si>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</si>
  <si>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</si>
  <si>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</si>
  <si>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</si>
  <si>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</si>
  <si>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</si>
  <si>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</si>
  <si>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</si>
  <si>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</si>
  <si>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</si>
  <si>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</si>
  <si>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</si>
  <si>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</si>
  <si>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</si>
  <si>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</si>
  <si>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</si>
  <si>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</si>
  <si>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</si>
  <si>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</si>
  <si>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</si>
  <si>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</si>
  <si>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</si>
  <si>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</si>
  <si>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</si>
  <si>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</si>
  <si>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</si>
  <si>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</si>
  <si>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</si>
  <si>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</si>
  <si>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</si>
  <si>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</si>
  <si>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</si>
  <si>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</si>
  <si>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</si>
  <si>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</si>
  <si>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</si>
  <si>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</si>
  <si>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</si>
  <si>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</si>
  <si>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</si>
  <si>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</si>
  <si>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</si>
  <si>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</si>
  <si>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</si>
  <si>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</si>
  <si>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</si>
  <si>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</si>
  <si>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</si>
  <si>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</si>
  <si>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</si>
  <si>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</si>
  <si>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</si>
  <si>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</si>
  <si>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</si>
  <si>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</si>
  <si>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</si>
  <si>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</si>
  <si>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</si>
  <si>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</si>
  <si>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</si>
  <si>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</si>
  <si>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</si>
  <si>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</si>
  <si>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</si>
  <si>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</si>
  <si>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</si>
  <si>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</si>
  <si>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</si>
  <si>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</si>
  <si>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</si>
  <si>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</si>
  <si>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</si>
  <si>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</si>
  <si>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</si>
  <si>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</si>
  <si>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</si>
  <si>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</si>
  <si>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</si>
  <si>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</si>
  <si>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</si>
  <si>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</si>
  <si>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</si>
  <si>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</si>
  <si>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</si>
  <si>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</si>
  <si>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</si>
  <si>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</si>
  <si>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</si>
  <si>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</si>
  <si>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</si>
  <si>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</si>
  <si>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</si>
  <si>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</si>
  <si>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</si>
  <si>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</si>
  <si>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</si>
  <si>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</si>
  <si>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</si>
  <si>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</si>
  <si>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</si>
  <si>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</si>
  <si>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</si>
  <si>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</si>
  <si>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</si>
  <si>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</si>
  <si>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</si>
  <si>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</si>
  <si>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</si>
  <si>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</si>
  <si>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</si>
  <si>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</si>
  <si>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</si>
  <si>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</si>
  <si>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</si>
  <si>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</si>
  <si>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</si>
  <si>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</si>
  <si>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</si>
  <si>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</si>
  <si>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</si>
  <si>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</si>
  <si>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</si>
  <si>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</si>
  <si>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</si>
  <si>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</si>
  <si>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</si>
  <si>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</si>
  <si>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</si>
  <si>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</si>
  <si>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</si>
  <si>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</si>
  <si>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</si>
  <si>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</si>
  <si>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</si>
  <si>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</si>
  <si>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</si>
  <si>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</si>
  <si>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</si>
  <si>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</si>
  <si>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</si>
  <si>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</si>
  <si>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</si>
  <si>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</si>
  <si>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</si>
  <si>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</si>
  <si>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</si>
  <si>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</si>
  <si>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</si>
  <si>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</si>
  <si>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</si>
  <si>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</si>
  <si>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</si>
  <si>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</si>
  <si>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</si>
  <si>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</si>
  <si>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</si>
  <si>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</si>
  <si>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</si>
  <si>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</si>
  <si>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</si>
  <si>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</si>
  <si>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</si>
  <si>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</si>
  <si>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</si>
  <si>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</si>
  <si>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</si>
  <si>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</si>
  <si>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</si>
  <si>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</si>
  <si>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</si>
  <si>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</si>
  <si>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</si>
  <si>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</si>
  <si>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</si>
  <si>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</si>
  <si>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</si>
  <si>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</si>
  <si>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</si>
  <si>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</si>
  <si>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</si>
  <si>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</si>
  <si>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</si>
  <si>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</si>
  <si>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</si>
  <si>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</si>
  <si>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</si>
  <si>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</si>
  <si>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</si>
  <si>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</si>
  <si>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</si>
  <si>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</si>
  <si>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</si>
  <si>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</si>
  <si>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</si>
  <si>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</si>
  <si>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</si>
  <si>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</si>
  <si>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</si>
  <si>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</si>
  <si>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</si>
  <si>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</si>
  <si>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</si>
  <si>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</si>
  <si>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</si>
  <si>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</si>
  <si>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</si>
  <si>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</si>
  <si>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</si>
  <si>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</si>
  <si>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</si>
  <si>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</si>
  <si>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</si>
  <si>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</si>
  <si>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</si>
  <si>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</si>
  <si>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</si>
  <si>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</si>
  <si>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</si>
  <si>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</si>
  <si>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</si>
  <si>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</si>
  <si>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</si>
  <si>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</si>
  <si>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</si>
  <si>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</si>
  <si>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</si>
  <si>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</si>
  <si>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</si>
  <si>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</si>
  <si>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</si>
  <si>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</si>
  <si>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</si>
  <si>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</si>
  <si>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</si>
  <si>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</si>
  <si>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</si>
  <si>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</si>
  <si>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</si>
  <si>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</si>
  <si>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</si>
  <si>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</si>
  <si>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</si>
  <si>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</si>
  <si>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</si>
  <si>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</si>
  <si>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</si>
  <si>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</si>
  <si>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</si>
  <si>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</si>
  <si>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</si>
  <si>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</si>
  <si>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</si>
  <si>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</si>
  <si>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</si>
  <si>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</si>
  <si>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</si>
  <si>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</si>
  <si>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</si>
  <si>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</si>
  <si>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</si>
  <si>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</si>
  <si>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</si>
  <si>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</si>
  <si>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</si>
  <si>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</si>
  <si>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</si>
  <si>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</si>
  <si>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</si>
  <si>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</si>
  <si>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</si>
  <si>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</si>
  <si>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</si>
  <si>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</si>
  <si>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</si>
  <si>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</si>
  <si>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</si>
  <si>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</si>
  <si>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</si>
  <si>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</si>
  <si>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</si>
  <si>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</si>
  <si>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</si>
  <si>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</si>
  <si>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</si>
  <si>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</si>
  <si>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</si>
  <si>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</si>
  <si>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</si>
  <si>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</si>
  <si>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</si>
  <si>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</si>
  <si>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</si>
  <si>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</si>
  <si>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</si>
  <si>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</si>
  <si>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</si>
  <si>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</si>
  <si>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</si>
  <si>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</si>
  <si>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</si>
  <si>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</si>
  <si>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</si>
  <si>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</si>
  <si>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</si>
  <si>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</si>
  <si>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</si>
  <si>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</si>
  <si>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</si>
  <si>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</si>
  <si>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</si>
  <si>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</si>
  <si>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</si>
  <si>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</si>
  <si>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</si>
  <si>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</si>
  <si>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</si>
  <si>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</si>
  <si>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</si>
  <si>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</si>
  <si>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</si>
  <si>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</si>
  <si>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</si>
  <si>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</si>
  <si>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</si>
  <si>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</si>
  <si>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</si>
  <si>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</si>
  <si>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</si>
  <si>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</si>
  <si>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</si>
  <si>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</si>
  <si>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</si>
  <si>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</si>
  <si>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</si>
  <si>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</si>
  <si>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</si>
  <si>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</si>
  <si>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</si>
  <si>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</si>
  <si>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</si>
  <si>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</si>
  <si>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</si>
  <si>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</si>
  <si>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</si>
  <si>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</si>
  <si>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</si>
  <si>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</si>
  <si>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</si>
  <si>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</si>
  <si>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</si>
  <si>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</si>
  <si>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</si>
  <si>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</si>
  <si>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</si>
  <si>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</si>
  <si>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</si>
  <si>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</si>
  <si>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</si>
  <si>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</si>
  <si>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</si>
  <si>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</si>
  <si>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</si>
  <si>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</si>
  <si>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</si>
  <si>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</si>
  <si>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</si>
  <si>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</si>
  <si>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</si>
  <si>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</si>
  <si>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</si>
  <si>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</si>
  <si>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</si>
  <si>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</si>
  <si>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</si>
  <si>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</si>
  <si>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</si>
  <si>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</si>
  <si>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</si>
  <si>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</si>
  <si>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</si>
  <si>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</si>
  <si>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</si>
  <si>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</si>
  <si>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</si>
  <si>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</si>
  <si>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</si>
  <si>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</si>
  <si>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</si>
  <si>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</si>
  <si>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</si>
  <si>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</si>
  <si>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</si>
  <si>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</si>
  <si>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</si>
  <si>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</si>
  <si>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</si>
  <si>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</si>
  <si>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</si>
  <si>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</si>
  <si>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</si>
  <si>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</si>
  <si>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</si>
  <si>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</si>
  <si>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</si>
  <si>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</si>
  <si>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</si>
  <si>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</si>
  <si>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</si>
  <si>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</si>
  <si>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</si>
  <si>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</si>
  <si>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</si>
  <si>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</si>
  <si>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</si>
  <si>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</si>
  <si>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</si>
  <si>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</si>
  <si>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</si>
  <si>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</si>
  <si>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</si>
  <si>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</si>
  <si>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</si>
  <si>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</si>
  <si>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</si>
  <si>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</si>
  <si>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</si>
  <si>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</si>
  <si>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</si>
  <si>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</si>
  <si>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</si>
  <si>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</si>
  <si>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</si>
  <si>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</si>
  <si>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</si>
  <si>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</si>
  <si>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</si>
  <si>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</si>
  <si>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</si>
  <si>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</si>
  <si>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</si>
  <si>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</si>
  <si>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</si>
  <si>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</si>
  <si>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</si>
  <si>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</si>
  <si>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</si>
  <si>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</si>
  <si>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</si>
  <si>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</si>
  <si>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</si>
  <si>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</si>
  <si>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</si>
  <si>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</si>
  <si>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</si>
  <si>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</si>
  <si>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</si>
  <si>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</si>
  <si>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</si>
  <si>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</si>
  <si>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</si>
  <si>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</si>
  <si>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</si>
  <si>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</si>
  <si>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</si>
  <si>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</si>
  <si>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</si>
  <si>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</si>
  <si>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</si>
  <si>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</si>
  <si>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</si>
  <si>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</si>
  <si>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</si>
  <si>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</si>
  <si>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</si>
  <si>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</si>
  <si>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</si>
  <si>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</si>
  <si>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</si>
  <si>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</si>
  <si>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</si>
  <si>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</si>
  <si>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</si>
  <si>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</si>
  <si>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</si>
  <si>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</si>
  <si>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</si>
  <si>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</si>
  <si>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</si>
  <si>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</si>
  <si>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</si>
  <si>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</si>
  <si>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</si>
  <si>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</si>
  <si>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</si>
  <si>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</si>
  <si>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</si>
  <si>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</si>
  <si>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</si>
  <si>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</si>
  <si>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</si>
  <si>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</si>
  <si>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</si>
  <si>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</si>
  <si>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</si>
  <si>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</si>
  <si>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</si>
  <si>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</si>
  <si>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</si>
  <si>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</si>
  <si>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</si>
  <si>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</si>
  <si>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</si>
  <si>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</si>
  <si>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</si>
  <si>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</si>
  <si>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</si>
  <si>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</si>
  <si>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</si>
  <si>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</si>
  <si>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</si>
  <si>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</si>
  <si>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</si>
  <si>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</si>
  <si>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</si>
  <si>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</si>
  <si>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</si>
  <si>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</si>
  <si>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</si>
  <si>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</si>
  <si>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</si>
  <si>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</si>
  <si>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</si>
  <si>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</si>
  <si>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</si>
  <si>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</si>
  <si>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</si>
  <si>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</si>
  <si>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</si>
  <si>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</si>
  <si>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</si>
  <si>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</si>
  <si>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</si>
  <si>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</si>
  <si>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</si>
  <si>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</si>
  <si>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</si>
  <si>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</si>
  <si>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</si>
  <si>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</si>
  <si>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</si>
  <si>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</si>
  <si>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</si>
  <si>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</si>
  <si>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</si>
  <si>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</si>
  <si>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</si>
  <si>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</si>
  <si>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</si>
  <si>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</si>
  <si>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</si>
  <si>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</si>
  <si>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</si>
  <si>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</si>
  <si>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</si>
  <si>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</si>
  <si>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</si>
  <si>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</si>
  <si>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</si>
  <si>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</si>
  <si>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</si>
  <si>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</si>
  <si>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</si>
  <si>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</si>
  <si>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</si>
  <si>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</si>
  <si>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</si>
  <si>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</si>
  <si>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</si>
  <si>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</si>
  <si>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</si>
  <si>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</si>
  <si>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</si>
  <si>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</si>
  <si>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</si>
  <si>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</si>
  <si>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</si>
  <si>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</si>
  <si>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</si>
  <si>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</si>
  <si>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</si>
  <si>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</si>
  <si>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</si>
  <si>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</si>
  <si>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</si>
  <si>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</si>
  <si>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</si>
  <si>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</si>
  <si>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</si>
  <si>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</si>
  <si>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</si>
  <si>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</si>
  <si>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</si>
  <si>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</si>
  <si>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</si>
  <si>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</si>
  <si>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</si>
  <si>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</si>
  <si>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</si>
  <si>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</si>
  <si>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</si>
  <si>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</si>
  <si>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</si>
  <si>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</si>
  <si>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</si>
  <si>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</si>
  <si>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</si>
  <si>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</si>
  <si>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</si>
  <si>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</si>
  <si>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</si>
  <si>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</si>
  <si>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</si>
  <si>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</si>
  <si>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</si>
  <si>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</si>
  <si>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</si>
  <si>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</si>
  <si>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</si>
  <si>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</si>
  <si>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</si>
  <si>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</si>
  <si>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</si>
  <si>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</si>
  <si>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</si>
  <si>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</si>
  <si>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</si>
  <si>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</si>
  <si>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</si>
  <si>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</si>
  <si>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</si>
  <si>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</si>
  <si>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</si>
  <si>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</si>
  <si>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</si>
  <si>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</si>
  <si>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</si>
  <si>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</si>
  <si>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</si>
  <si>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</si>
  <si>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</si>
  <si>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</si>
  <si>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</si>
  <si>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</si>
  <si>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</si>
  <si>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</si>
  <si>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</si>
  <si>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</si>
  <si>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</si>
  <si>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</si>
  <si>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</si>
  <si>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</si>
  <si>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</si>
  <si>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</si>
  <si>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</si>
  <si>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</si>
  <si>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</si>
  <si>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</si>
  <si>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</si>
  <si>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</si>
  <si>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</si>
  <si>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</si>
  <si>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</si>
  <si>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</si>
  <si>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</si>
  <si>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</si>
  <si>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</si>
  <si>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</si>
  <si>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</si>
  <si>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</si>
  <si>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</si>
  <si>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</si>
  <si>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</si>
  <si>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</si>
  <si>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</si>
  <si>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</si>
  <si>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</si>
  <si>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</si>
  <si>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</si>
  <si>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</si>
  <si>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</si>
  <si>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</si>
  <si>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</si>
  <si>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</si>
  <si>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</si>
  <si>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</si>
  <si>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</si>
  <si>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</si>
  <si>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</si>
  <si>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</si>
  <si>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</si>
  <si>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</si>
  <si>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</si>
  <si>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</si>
  <si>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</si>
  <si>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</si>
  <si>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</si>
  <si>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</si>
  <si>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</si>
  <si>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</si>
  <si>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</si>
  <si>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</si>
  <si>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</si>
  <si>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</si>
  <si>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</si>
  <si>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</si>
  <si>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</si>
  <si>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</si>
  <si>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</si>
  <si>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</si>
  <si>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</si>
  <si>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</si>
  <si>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</si>
  <si>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</si>
  <si>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</si>
  <si>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</si>
  <si>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</si>
  <si>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</si>
  <si>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</si>
  <si>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</si>
  <si>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</si>
  <si>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</si>
  <si>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</si>
  <si>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</si>
  <si>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</si>
  <si>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</si>
  <si>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</si>
  <si>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</si>
  <si>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</si>
  <si>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</si>
  <si>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</si>
  <si>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</si>
  <si>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</si>
  <si>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</si>
  <si>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</si>
  <si>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</si>
  <si>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</si>
  <si>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</si>
  <si>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</si>
  <si>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</si>
  <si>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</si>
  <si>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</si>
  <si>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</si>
  <si>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</si>
  <si>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</si>
  <si>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</si>
  <si>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</si>
  <si>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</si>
  <si>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</si>
  <si>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</si>
  <si>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</si>
  <si>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</si>
  <si>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</si>
  <si>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</si>
  <si>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</si>
  <si>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</si>
  <si>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</si>
  <si>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</si>
  <si>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</si>
  <si>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</si>
  <si>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</si>
  <si>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</si>
  <si>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</si>
  <si>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</si>
  <si>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</si>
  <si>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</si>
  <si>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</si>
  <si>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</si>
  <si>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</si>
  <si>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</si>
  <si>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</si>
  <si>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</si>
  <si>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</si>
  <si>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</si>
  <si>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</si>
  <si>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</si>
  <si>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</si>
  <si>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</si>
  <si>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</si>
  <si>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</si>
  <si>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</si>
  <si>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</si>
  <si>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</si>
  <si>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</si>
  <si>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</si>
  <si>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</si>
  <si>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</si>
  <si>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</si>
  <si>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</si>
  <si>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</si>
  <si>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</si>
  <si>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</si>
  <si>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</si>
  <si>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</si>
  <si>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</si>
  <si>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</si>
  <si>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</si>
  <si>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</si>
  <si>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</si>
  <si>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</si>
  <si>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</si>
  <si>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</si>
  <si>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</si>
  <si>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</si>
  <si>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</si>
  <si>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</si>
  <si>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</si>
  <si>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</si>
  <si>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</si>
  <si>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</si>
  <si>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</si>
  <si>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</si>
  <si>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</si>
  <si>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</si>
  <si>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</si>
  <si>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</si>
  <si>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</si>
  <si>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</si>
  <si>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</si>
  <si>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</si>
  <si>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</si>
  <si>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</si>
  <si>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</si>
  <si>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</si>
  <si>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</si>
  <si>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</si>
  <si>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</si>
  <si>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</si>
  <si>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</si>
  <si>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</si>
  <si>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</si>
  <si>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</si>
  <si>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</si>
  <si>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</si>
  <si>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</si>
  <si>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</si>
  <si>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</si>
  <si>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</si>
  <si>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</si>
  <si>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</si>
  <si>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</si>
  <si>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</si>
  <si>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</si>
  <si>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</si>
  <si>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</si>
  <si>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</si>
  <si>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</si>
  <si>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</si>
  <si>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</si>
  <si>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</si>
  <si>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</si>
  <si>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</si>
  <si>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</si>
  <si>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</si>
  <si>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</si>
  <si>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</si>
  <si>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</si>
  <si>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</si>
  <si>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</si>
  <si>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</si>
  <si>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</si>
  <si>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</si>
  <si>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</si>
  <si>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</si>
  <si>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</si>
  <si>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</si>
  <si>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</si>
  <si>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</si>
  <si>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</si>
  <si>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</si>
  <si>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</si>
  <si>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</si>
  <si>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</si>
  <si>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</si>
  <si>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</si>
  <si>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</si>
  <si>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</si>
  <si>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</si>
  <si>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</si>
  <si>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</si>
  <si>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</si>
  <si>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</si>
  <si>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</si>
  <si>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</si>
  <si>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</si>
  <si>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</si>
  <si>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</si>
  <si>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</si>
  <si>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</si>
  <si>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</si>
  <si>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</si>
  <si>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</si>
  <si>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</si>
  <si>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</si>
  <si>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</si>
  <si>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</si>
  <si>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</si>
  <si>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</si>
  <si>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</si>
  <si>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</si>
  <si>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</si>
  <si>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</si>
  <si>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</si>
  <si>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</si>
  <si>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</si>
  <si>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</si>
  <si>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</si>
  <si>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</si>
  <si>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</si>
  <si>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</si>
  <si>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</si>
  <si>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</si>
  <si>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</si>
  <si>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</si>
  <si>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</si>
  <si>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</si>
  <si>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</si>
  <si>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</si>
  <si>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</si>
  <si>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</si>
  <si>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</si>
  <si>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</si>
  <si>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</si>
  <si>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</si>
  <si>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</si>
  <si>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</si>
  <si>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</si>
  <si>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</si>
  <si>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</si>
  <si>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</si>
  <si>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</si>
  <si>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</si>
  <si>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</si>
  <si>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</si>
  <si>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</si>
  <si>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</si>
  <si>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</si>
  <si>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</si>
  <si>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</si>
  <si>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</si>
  <si>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</si>
  <si>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</si>
  <si>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</si>
  <si>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</si>
  <si>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</si>
  <si>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</si>
  <si>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</si>
  <si>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</si>
  <si>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</si>
  <si>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</si>
  <si>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</si>
  <si>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</si>
  <si>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</si>
  <si>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</si>
  <si>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</si>
  <si>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</si>
  <si>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</si>
  <si>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</si>
  <si>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</si>
  <si>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</si>
  <si>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</si>
  <si>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</si>
  <si>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</si>
  <si>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</si>
  <si>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</si>
  <si>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</si>
  <si>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</si>
  <si>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</si>
  <si>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</si>
  <si>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</si>
  <si>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</si>
  <si>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</si>
  <si>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</si>
  <si>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</si>
  <si>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</si>
  <si>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</si>
  <si>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</si>
  <si>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</si>
  <si>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</si>
  <si>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</si>
  <si>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</si>
  <si>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</si>
  <si>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</si>
  <si>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</si>
  <si>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</si>
  <si>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</si>
  <si>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</si>
  <si>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</si>
  <si>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</si>
  <si>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</si>
  <si>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</si>
  <si>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</si>
  <si>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</si>
  <si>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</si>
  <si>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</si>
  <si>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</si>
  <si>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</si>
  <si>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</si>
  <si>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</si>
  <si>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</si>
  <si>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</si>
  <si>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</si>
  <si>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</si>
  <si>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</si>
  <si>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</si>
  <si>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</si>
  <si>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</si>
  <si>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</si>
  <si>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</si>
  <si>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</si>
  <si>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</si>
  <si>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</si>
  <si>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</si>
  <si>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</si>
  <si>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</si>
  <si>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</si>
  <si>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</si>
  <si>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</si>
  <si>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</si>
  <si>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</si>
  <si>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</si>
  <si>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</si>
  <si>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</si>
  <si>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</si>
  <si>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</si>
  <si>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</si>
  <si>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</si>
  <si>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</si>
  <si>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</si>
  <si>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</si>
  <si>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</si>
  <si>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</si>
  <si>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</si>
  <si>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</si>
  <si>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</si>
  <si>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</si>
  <si>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</si>
  <si>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</si>
  <si>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</si>
  <si>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</si>
  <si>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</si>
  <si>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</si>
  <si>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</si>
  <si>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</si>
  <si>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</si>
  <si>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</si>
  <si>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</si>
  <si>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</si>
  <si>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</si>
  <si>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</si>
  <si>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</si>
  <si>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</si>
  <si>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</si>
  <si>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</si>
  <si>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</si>
  <si>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</si>
  <si>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</si>
  <si>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</si>
  <si>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</si>
  <si>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</si>
  <si>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</si>
  <si>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</si>
  <si>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</si>
  <si>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</si>
  <si>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</si>
  <si>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</si>
  <si>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</si>
  <si>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</si>
  <si>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</si>
  <si>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</si>
  <si>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</si>
  <si>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</si>
  <si>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</si>
  <si>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</si>
  <si>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</si>
  <si>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</si>
  <si>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</si>
  <si>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</si>
  <si>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</si>
  <si>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</si>
  <si>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</si>
  <si>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</si>
  <si>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</si>
  <si>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</si>
  <si>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</si>
  <si>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</si>
  <si>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</si>
  <si>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</si>
  <si>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</si>
  <si>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</si>
  <si>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</si>
  <si>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</si>
  <si>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</si>
  <si>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</si>
  <si>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</si>
  <si>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</si>
  <si>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</si>
  <si>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</si>
  <si>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</si>
  <si>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</si>
  <si>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</si>
  <si>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</si>
  <si>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</si>
  <si>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</si>
  <si>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</si>
  <si>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</si>
  <si>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</si>
  <si>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</si>
  <si>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</si>
  <si>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</si>
  <si>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</si>
  <si>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</si>
  <si>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</si>
  <si>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</si>
  <si>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</si>
  <si>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</si>
  <si>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</si>
  <si>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</si>
  <si>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</si>
  <si>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</si>
  <si>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</si>
  <si>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</si>
  <si>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</si>
  <si>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</si>
  <si>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</si>
  <si>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</si>
  <si>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</si>
  <si>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</si>
  <si>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</si>
  <si>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</si>
  <si>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</si>
  <si>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</si>
  <si>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</si>
  <si>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</si>
  <si>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</si>
  <si>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</si>
  <si>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</si>
  <si>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</si>
  <si>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</si>
  <si>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</si>
  <si>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</si>
  <si>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</si>
  <si>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</si>
  <si>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</si>
  <si>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</si>
  <si>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</si>
  <si>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</si>
  <si>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</si>
  <si>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</si>
  <si>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</si>
  <si>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</si>
  <si>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</si>
  <si>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</si>
  <si>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</si>
  <si>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</si>
  <si>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</si>
  <si>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</si>
  <si>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</si>
  <si>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</si>
  <si>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</si>
  <si>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</si>
  <si>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</si>
  <si>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</si>
  <si>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</si>
  <si>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</si>
  <si>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</si>
  <si>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</si>
  <si>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</si>
  <si>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</si>
  <si>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</si>
  <si>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</si>
  <si>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</si>
  <si>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</si>
  <si>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</si>
  <si>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</si>
  <si>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</si>
  <si>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</si>
  <si>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</si>
  <si>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</si>
  <si>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</si>
  <si>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</si>
  <si>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</si>
  <si>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</si>
  <si>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</si>
  <si>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</si>
  <si>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</si>
  <si>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</si>
  <si>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</si>
  <si>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</si>
  <si>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</si>
  <si>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</si>
  <si>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</si>
  <si>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</si>
  <si>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</si>
  <si>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</si>
  <si>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</si>
  <si>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</si>
  <si>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</si>
  <si>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</si>
  <si>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</si>
  <si>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</si>
  <si>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</si>
  <si>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</si>
  <si>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</si>
  <si>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</si>
  <si>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</si>
  <si>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</si>
  <si>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</si>
  <si>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</si>
  <si>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</si>
  <si>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</si>
  <si>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</si>
  <si>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</si>
  <si>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</si>
  <si>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</si>
  <si>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</si>
  <si>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</si>
  <si>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</si>
  <si>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</si>
  <si>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</si>
  <si>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</si>
  <si>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</si>
  <si>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</si>
  <si>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</si>
  <si>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</si>
  <si>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</si>
  <si>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</si>
  <si>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</si>
  <si>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</si>
  <si>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</si>
  <si>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</si>
  <si>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</si>
  <si>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</si>
  <si>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</si>
  <si>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</si>
  <si>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</si>
  <si>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</si>
  <si>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</si>
  <si>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</si>
  <si>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</si>
  <si>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</si>
  <si>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</si>
  <si>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</si>
  <si>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</si>
  <si>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</si>
  <si>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</si>
  <si>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</si>
  <si>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</si>
  <si>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</si>
  <si>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</si>
  <si>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</si>
  <si>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</si>
  <si>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</si>
  <si>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</si>
  <si>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</si>
  <si>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</si>
  <si>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</si>
  <si>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</si>
  <si>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</si>
  <si>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</si>
  <si>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</si>
  <si>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</si>
  <si>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</si>
  <si>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</si>
  <si>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</si>
  <si>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</si>
  <si>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</si>
  <si>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</si>
  <si>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</si>
  <si>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</si>
  <si>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</si>
  <si>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</si>
  <si>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</si>
  <si>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</si>
  <si>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</si>
  <si>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</si>
  <si>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</si>
  <si>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</si>
  <si>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</si>
  <si>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</si>
  <si>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</si>
  <si>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</si>
  <si>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</si>
  <si>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</si>
  <si>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</si>
  <si>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</si>
  <si>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</si>
  <si>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</si>
  <si>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</si>
  <si>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</si>
  <si>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</si>
  <si>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</si>
  <si>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</si>
  <si>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</si>
  <si>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</si>
  <si>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</si>
  <si>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</si>
  <si>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</si>
  <si>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</si>
  <si>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</si>
  <si>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</si>
  <si>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</si>
  <si>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</si>
  <si>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</si>
  <si>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</si>
  <si>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</si>
  <si>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</si>
  <si>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</si>
  <si>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</si>
  <si>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</si>
  <si>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</si>
  <si>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</si>
  <si>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</si>
  <si>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</si>
  <si>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</si>
  <si>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</si>
  <si>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</si>
  <si>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</si>
  <si>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</si>
  <si>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</si>
  <si>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</si>
  <si>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</si>
  <si>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</si>
  <si>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</si>
  <si>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</si>
  <si>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</si>
  <si>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</si>
  <si>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</si>
  <si>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</si>
  <si>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</si>
  <si>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</si>
  <si>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</si>
  <si>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</si>
  <si>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</si>
  <si>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</si>
  <si>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</si>
  <si>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</si>
  <si>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</si>
  <si>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</si>
  <si>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</si>
  <si>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</si>
  <si>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</si>
  <si>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</si>
  <si>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</si>
  <si>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</si>
  <si>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</si>
  <si>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</si>
  <si>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</si>
  <si>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</si>
  <si>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</si>
  <si>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</si>
  <si>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</si>
  <si>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</si>
  <si>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</si>
  <si>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</si>
  <si>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</si>
  <si>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</si>
  <si>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</si>
  <si>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</si>
  <si>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</si>
  <si>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</si>
  <si>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</si>
  <si>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</si>
  <si>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</si>
  <si>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</si>
  <si>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</si>
  <si>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</si>
  <si>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</si>
  <si>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</si>
  <si>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</si>
  <si>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</si>
  <si>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</si>
  <si>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</si>
  <si>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</si>
  <si>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</si>
  <si>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</si>
  <si>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</si>
  <si>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</si>
  <si>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</si>
  <si>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</si>
  <si>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</si>
  <si>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</si>
  <si>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</si>
  <si>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</si>
  <si>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</si>
  <si>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</si>
  <si>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</si>
  <si>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</si>
  <si>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</si>
  <si>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</si>
  <si>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</si>
  <si>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</si>
  <si>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</si>
  <si>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</si>
  <si>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</si>
  <si>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</si>
  <si>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</si>
  <si>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</si>
  <si>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</si>
  <si>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</si>
  <si>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</si>
  <si>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</si>
  <si>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</si>
  <si>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</si>
  <si>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</si>
  <si>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</si>
  <si>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</si>
  <si>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</si>
  <si>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</si>
  <si>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</si>
  <si>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</si>
  <si>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</si>
  <si>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</si>
  <si>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</si>
  <si>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</si>
  <si>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</si>
  <si>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</si>
  <si>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</si>
  <si>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</si>
  <si>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</si>
  <si>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</si>
  <si>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</si>
  <si>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</si>
  <si>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</si>
  <si>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</si>
  <si>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</si>
  <si>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</si>
  <si>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</si>
  <si>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</si>
  <si>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</si>
  <si>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</si>
  <si>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</si>
  <si>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</si>
  <si>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</si>
  <si>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</si>
  <si>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</si>
  <si>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</si>
  <si>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</si>
  <si>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</si>
  <si>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</si>
  <si>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</si>
  <si>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</si>
  <si>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</si>
  <si>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</si>
  <si>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</si>
  <si>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</si>
  <si>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</si>
  <si>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</si>
  <si>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</si>
  <si>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</si>
  <si>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</si>
  <si>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</si>
  <si>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</si>
  <si>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</si>
  <si>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</si>
  <si>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</si>
  <si>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</si>
  <si>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</si>
  <si>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</si>
  <si>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</si>
  <si>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</si>
  <si>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</si>
  <si>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</si>
  <si>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</si>
  <si>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</si>
  <si>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</si>
  <si>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</si>
  <si>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</si>
  <si>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</si>
  <si>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</si>
  <si>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</si>
  <si>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</si>
  <si>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</si>
  <si>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</si>
  <si>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</si>
  <si>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</si>
  <si>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</si>
  <si>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</si>
  <si>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</si>
  <si>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</si>
  <si>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</si>
  <si>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</si>
  <si>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</si>
  <si>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</si>
  <si>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</si>
  <si>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</si>
  <si>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</si>
  <si>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</si>
  <si>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</si>
  <si>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</si>
  <si>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</si>
  <si>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</si>
  <si>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</si>
  <si>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</si>
  <si>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</si>
  <si>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</si>
  <si>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</si>
  <si>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</si>
  <si>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</si>
  <si>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</si>
  <si>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</si>
  <si>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</si>
  <si>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</si>
  <si>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</si>
  <si>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</si>
  <si>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</si>
  <si>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</si>
  <si>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</si>
  <si>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</si>
  <si>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</si>
  <si>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</si>
  <si>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</si>
  <si>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</si>
  <si>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</si>
  <si>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</si>
  <si>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</si>
  <si>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</si>
  <si>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</si>
  <si>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</si>
  <si>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</si>
  <si>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</si>
  <si>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</si>
  <si>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</si>
  <si>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</si>
  <si>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</si>
  <si>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</si>
  <si>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</si>
  <si>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</si>
  <si>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</si>
  <si>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</si>
  <si>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</si>
  <si>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</si>
  <si>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</si>
  <si>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</si>
  <si>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</si>
  <si>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</si>
  <si>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</si>
  <si>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</si>
  <si>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</si>
  <si>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</si>
  <si>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</si>
  <si>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</si>
  <si>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</si>
  <si>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</si>
  <si>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</si>
  <si>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</si>
  <si>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</si>
  <si>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</si>
  <si>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</si>
  <si>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</si>
  <si>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</si>
  <si>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</si>
  <si>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</si>
  <si>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</si>
  <si>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</si>
  <si>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</si>
  <si>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</si>
  <si>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</si>
  <si>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</si>
  <si>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</si>
  <si>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</si>
  <si>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</si>
  <si>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</si>
  <si>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</si>
  <si>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</si>
  <si>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</si>
  <si>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</si>
  <si>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</si>
  <si>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</si>
  <si>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</si>
  <si>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</si>
  <si>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</si>
  <si>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</si>
  <si>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</si>
  <si>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</si>
  <si>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</si>
  <si>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</si>
  <si>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</si>
  <si>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</si>
  <si>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</si>
  <si>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</si>
  <si>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</si>
  <si>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</si>
  <si>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</si>
  <si>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</si>
  <si>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</si>
  <si>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</si>
  <si>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</si>
  <si>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</si>
  <si>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</si>
  <si>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</si>
  <si>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</si>
  <si>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</si>
  <si>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</si>
  <si>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</si>
  <si>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</si>
  <si>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</si>
  <si>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</si>
  <si>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</si>
  <si>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</si>
  <si>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</si>
  <si>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</si>
  <si>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</si>
  <si>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</si>
  <si>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</si>
  <si>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</si>
  <si>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</si>
  <si>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</si>
  <si>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</si>
  <si>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</si>
  <si>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</si>
  <si>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</si>
  <si>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</si>
  <si>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</si>
  <si>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</si>
  <si>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</si>
  <si>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</si>
  <si>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</si>
  <si>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</si>
  <si>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</si>
  <si>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</si>
  <si>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</si>
  <si>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</si>
  <si>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</si>
  <si>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</si>
  <si>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</si>
  <si>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</si>
  <si>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</si>
  <si>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</si>
  <si>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</si>
  <si>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</si>
  <si>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</si>
  <si>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</si>
  <si>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</si>
  <si>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</si>
  <si>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</si>
  <si>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</si>
  <si>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</si>
  <si>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</si>
  <si>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</si>
  <si>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</si>
  <si>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</si>
  <si>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</si>
  <si>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</si>
  <si>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</si>
  <si>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</si>
  <si>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</si>
  <si>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EURO</t>
  </si>
  <si>
    <t>https://www.hypovereinsbank.de/hvb/ueber-uns/investor-relations/emissionen-deckungsstock/daten</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</si>
  <si>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</si>
  <si>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</si>
  <si>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</si>
  <si>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</si>
  <si>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</si>
  <si>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</si>
  <si>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</si>
  <si>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</si>
  <si>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</si>
  <si>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</si>
  <si>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</si>
  <si>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</si>
  <si>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</si>
  <si>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</si>
  <si>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</si>
  <si>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</si>
  <si>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</si>
  <si>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</si>
  <si>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</si>
  <si>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</si>
  <si>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</si>
  <si>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</si>
  <si>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</si>
  <si>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</si>
  <si>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</si>
  <si>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</si>
  <si>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</si>
  <si>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</si>
  <si>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</si>
  <si>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</si>
  <si>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</si>
  <si>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</si>
  <si>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</si>
  <si>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</si>
  <si>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</si>
  <si>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</si>
  <si>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</si>
  <si>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</si>
  <si>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</si>
  <si>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</si>
  <si>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</si>
  <si>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</si>
  <si>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</si>
  <si>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</si>
  <si>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</si>
  <si>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</si>
  <si>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</si>
  <si>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</si>
  <si>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</si>
  <si>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</si>
  <si>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</si>
  <si>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</si>
  <si>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</si>
  <si>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</si>
  <si>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</si>
  <si>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</si>
  <si>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</si>
  <si>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</si>
  <si>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</si>
  <si>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</si>
  <si>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</si>
  <si>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</si>
  <si>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</si>
  <si>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</si>
  <si>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</si>
  <si>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</si>
  <si>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</si>
  <si>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</si>
  <si>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</si>
  <si>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</si>
  <si>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</si>
  <si>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</si>
  <si>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</si>
  <si>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</si>
  <si>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</si>
  <si>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</si>
  <si>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</si>
  <si>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</si>
  <si>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</si>
  <si>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</si>
  <si>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</si>
  <si>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</si>
  <si>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</si>
  <si>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</si>
  <si>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</si>
  <si>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</si>
  <si>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</si>
  <si>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</si>
  <si>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</si>
  <si>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</si>
  <si>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</si>
  <si>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</si>
  <si>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</si>
  <si>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</si>
  <si>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</si>
  <si>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</si>
  <si>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</si>
  <si>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</si>
  <si>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</si>
  <si>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</si>
  <si>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Number of borrowers</t>
  </si>
  <si>
    <t>A+</t>
  </si>
  <si>
    <t>A</t>
  </si>
  <si>
    <t>B</t>
  </si>
  <si>
    <t>C</t>
  </si>
  <si>
    <t>D</t>
  </si>
  <si>
    <t>E</t>
  </si>
  <si>
    <t>F</t>
  </si>
  <si>
    <t>G</t>
  </si>
  <si>
    <t>H</t>
  </si>
  <si>
    <t>≤ 30</t>
  </si>
  <si>
    <t>&gt; 30 - ≤ 50</t>
  </si>
  <si>
    <t>&gt; 50 - ≤ 75</t>
  </si>
  <si>
    <t>&gt; 75 - ≤ 100</t>
  </si>
  <si>
    <t>&gt; 100 - ≤ 130</t>
  </si>
  <si>
    <t>&gt; 130 - ≤ 160</t>
  </si>
  <si>
    <t>&gt; 160 - ≤ 200</t>
  </si>
  <si>
    <t>&gt; 200 - ≤ 250</t>
  </si>
  <si>
    <t>&gt; 250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</si>
  <si>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</si>
  <si>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</si>
  <si>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</si>
  <si>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</si>
  <si>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</si>
  <si>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</si>
  <si>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</si>
  <si>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</si>
  <si>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</si>
  <si>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</si>
  <si>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</si>
  <si>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</si>
  <si>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</si>
  <si>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</si>
  <si>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</si>
  <si>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</si>
  <si>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</si>
  <si>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</si>
  <si>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</si>
  <si>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</si>
  <si>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</si>
  <si>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</si>
  <si>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</si>
  <si>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</si>
  <si>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</si>
  <si>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</si>
  <si>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</si>
  <si>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</si>
  <si>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</si>
  <si>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</si>
  <si>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</si>
  <si>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</si>
  <si>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</si>
  <si>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</si>
  <si>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</si>
  <si>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</si>
  <si>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</si>
  <si>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</si>
  <si>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</si>
  <si>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</si>
  <si>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</si>
  <si>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</si>
  <si>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</si>
  <si>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</si>
  <si>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</si>
  <si>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</si>
  <si>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</si>
  <si>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</si>
  <si>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</si>
  <si>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</si>
  <si>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</si>
  <si>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</si>
  <si>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</si>
  <si>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</si>
  <si>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</si>
  <si>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</si>
  <si>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</si>
  <si>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</si>
  <si>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</si>
  <si>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</si>
  <si>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</si>
  <si>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</si>
  <si>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</si>
  <si>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</si>
  <si>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</si>
  <si>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</si>
  <si>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</si>
  <si>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</si>
  <si>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</si>
  <si>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</si>
  <si>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</si>
  <si>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</si>
  <si>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</si>
  <si>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</si>
  <si>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</si>
  <si>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</si>
  <si>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</si>
  <si>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</si>
  <si>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</si>
  <si>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</si>
  <si>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</si>
  <si>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</si>
  <si>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</si>
  <si>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</si>
  <si>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</si>
  <si>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</si>
  <si>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</si>
  <si>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</si>
  <si>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</si>
  <si>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</si>
  <si>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</si>
  <si>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</si>
  <si>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</si>
  <si>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</si>
  <si>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</si>
  <si>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</si>
  <si>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</si>
  <si>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</si>
  <si>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</si>
  <si>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</si>
  <si>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</si>
  <si>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</si>
  <si>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</si>
  <si>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</si>
  <si>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</si>
  <si>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</si>
  <si>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</si>
  <si>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</si>
  <si>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</si>
  <si>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</si>
  <si>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</si>
  <si>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</si>
  <si>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</si>
  <si>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</si>
  <si>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</si>
  <si>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</si>
  <si>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</si>
  <si>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</si>
  <si>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</si>
  <si>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</si>
  <si>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</si>
  <si>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</si>
  <si>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</si>
  <si>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</si>
  <si>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</si>
  <si>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</si>
  <si>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</si>
  <si>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</si>
  <si>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</si>
  <si>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</si>
  <si>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</si>
  <si>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</si>
  <si>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</si>
  <si>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</si>
  <si>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</si>
  <si>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</si>
  <si>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</si>
  <si>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</si>
  <si>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</si>
  <si>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</si>
  <si>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</si>
  <si>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</si>
  <si>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</si>
  <si>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</si>
  <si>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</si>
  <si>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</si>
  <si>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</si>
  <si>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</si>
  <si>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</si>
  <si>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</si>
  <si>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</si>
  <si>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</si>
  <si>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</si>
  <si>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</si>
  <si>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</si>
  <si>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</si>
  <si>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</si>
  <si>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</si>
  <si>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</si>
  <si>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</si>
  <si>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</si>
  <si>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</si>
  <si>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</si>
  <si>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</si>
  <si>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</si>
  <si>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</si>
  <si>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</si>
  <si>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</si>
  <si>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</si>
  <si>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</si>
  <si>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</si>
  <si>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</si>
  <si>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</si>
  <si>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</si>
  <si>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</si>
  <si>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</si>
  <si>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</si>
  <si>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</si>
  <si>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</si>
  <si>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</si>
  <si>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</si>
  <si>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</si>
  <si>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</si>
  <si>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</si>
  <si>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</si>
  <si>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</si>
  <si>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</si>
  <si>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</si>
  <si>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</si>
  <si>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</si>
  <si>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</si>
  <si>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</si>
  <si>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</si>
  <si>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</si>
  <si>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</si>
  <si>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</si>
  <si>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</si>
  <si>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</si>
  <si>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</si>
  <si>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</si>
  <si>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</si>
  <si>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</si>
  <si>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</si>
  <si>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</si>
  <si>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</si>
  <si>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</si>
  <si>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</si>
  <si>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</si>
  <si>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</si>
  <si>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</si>
  <si>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</si>
  <si>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</si>
  <si>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</si>
  <si>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</si>
  <si>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</si>
  <si>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</si>
  <si>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</si>
  <si>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</si>
  <si>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</si>
  <si>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</si>
  <si>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</si>
  <si>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</si>
  <si>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</si>
  <si>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</si>
  <si>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</si>
  <si>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</si>
  <si>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</si>
  <si>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</si>
  <si>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</si>
  <si>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</si>
  <si>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</si>
  <si>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</si>
  <si>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</si>
  <si>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</si>
  <si>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</si>
  <si>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</si>
  <si>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</si>
  <si>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</si>
  <si>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</si>
  <si>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</si>
  <si>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</si>
  <si>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</si>
  <si>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</si>
  <si>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</si>
  <si>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</si>
  <si>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</si>
  <si>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</si>
  <si>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</si>
  <si>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</si>
  <si>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</si>
  <si>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</si>
  <si>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</si>
  <si>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</si>
  <si>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</si>
  <si>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</si>
  <si>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</si>
  <si>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</si>
  <si>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</si>
  <si>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</si>
  <si>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</si>
  <si>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</si>
  <si>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</si>
  <si>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</si>
  <si>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</si>
  <si>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</si>
  <si>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</si>
  <si>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</si>
  <si>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</si>
  <si>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</si>
  <si>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</si>
  <si>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</si>
  <si>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</si>
  <si>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</si>
  <si>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</si>
  <si>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</si>
  <si>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</si>
  <si>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</si>
  <si>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</si>
  <si>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</si>
  <si>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</si>
  <si>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</si>
  <si>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</si>
  <si>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</si>
  <si>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</si>
  <si>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</si>
  <si>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</si>
  <si>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</si>
  <si>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</si>
  <si>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</si>
  <si>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</si>
  <si>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</si>
  <si>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</si>
  <si>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</si>
  <si>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</si>
  <si>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</si>
  <si>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</si>
  <si>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</si>
  <si>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</si>
  <si>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</si>
  <si>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</si>
  <si>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</si>
  <si>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</si>
  <si>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</si>
  <si>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</si>
  <si>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</si>
  <si>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</si>
  <si>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</si>
  <si>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</si>
  <si>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</si>
  <si>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</si>
  <si>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</si>
  <si>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</si>
  <si>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</si>
  <si>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</si>
  <si>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</si>
  <si>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</si>
  <si>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</si>
  <si>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</si>
  <si>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</si>
  <si>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</si>
  <si>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</si>
  <si>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</si>
  <si>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</si>
  <si>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</si>
  <si>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</si>
  <si>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</si>
  <si>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</si>
  <si>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</si>
  <si>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</si>
  <si>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</si>
  <si>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</si>
  <si>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</si>
  <si>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</si>
  <si>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</si>
  <si>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</si>
  <si>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</si>
  <si>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</si>
  <si>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</si>
  <si>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</si>
  <si>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</si>
  <si>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</si>
  <si>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</si>
  <si>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</si>
  <si>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</si>
  <si>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</si>
  <si>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</si>
  <si>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</si>
  <si>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</si>
  <si>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</si>
  <si>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</si>
  <si>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</si>
  <si>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</si>
  <si>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</si>
  <si>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</si>
  <si>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</si>
  <si>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</si>
  <si>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</si>
  <si>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</si>
  <si>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</si>
  <si>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</si>
  <si>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</si>
  <si>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</si>
  <si>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</si>
  <si>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</si>
  <si>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</si>
  <si>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</si>
  <si>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</si>
  <si>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</si>
  <si>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</si>
  <si>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</si>
  <si>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</si>
  <si>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</si>
  <si>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</si>
  <si>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</si>
  <si>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</si>
  <si>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</si>
  <si>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</si>
  <si>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</si>
  <si>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</si>
  <si>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</si>
  <si>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</si>
  <si>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</si>
  <si>
    <t>UniCredit Bank GmbH</t>
  </si>
  <si>
    <t>Cut-off Date: 31/12/23</t>
  </si>
  <si>
    <t>Reporting Date: 31/01/24</t>
  </si>
  <si>
    <t>Q 4 2023</t>
  </si>
  <si>
    <t>https://www.coveredbondlabel.com/issuer/15-unicredit-bank-gmbh</t>
  </si>
  <si>
    <t>ja</t>
  </si>
  <si>
    <t>2 % + 2%</t>
  </si>
  <si>
    <t>Gesetzliche Überdeckung (nennwertig + barwertig nach Stressszenarien)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</si>
</sst>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0%"/>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07">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0" fontId="48" fillId="0" borderId="0" xfId="9" applyFont="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0" fontId="48" fillId="0" borderId="0" xfId="9" applyFont="1" applyAlignment="1">
      <alignmen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0" fontId="48" fillId="0" borderId="0" xfId="9" applyFont="1" applyAlignment="1">
      <alignment horizontal="left"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8" fillId="0" borderId="0" xfId="9" applyFont="1" applyAlignment="1">
      <alignment horizontal="center" vertical="center"/>
    </xf>
    <xf numFmtId="0" fontId="46" fillId="0" borderId="0" xfId="9"/>
    <xf numFmtId="0" fontId="13" fillId="0" borderId="11" xfId="0" applyFont="1" applyBorder="1"/>
    <xf numFmtId="0" fontId="13" fillId="0" borderId="0" xfId="0" applyFont="1"/>
    <xf numFmtId="0" fontId="0" fillId="0" borderId="11" xfId="0" applyBorder="1" applyAlignment="1">
      <alignment vertical="center"/>
    </xf>
    <xf numFmtId="0" fontId="0" fillId="10" borderId="11" xfId="0" applyFill="1"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3"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10" borderId="11" xfId="0" applyFill="1" applyBorder="1"/>
    <xf numFmtId="0" fontId="0" fillId="0" borderId="11" xfId="0" applyBorder="1" applyAlignment="1">
      <alignment horizontal="left" vertical="top"/>
    </xf>
    <xf numFmtId="0" fontId="0" fillId="10" borderId="11" xfId="0" applyFill="1" applyBorder="1" applyAlignment="1">
      <alignment horizontal="left" vertical="top"/>
    </xf>
    <xf numFmtId="0" fontId="0" fillId="0" borderId="11" xfId="0" applyBorder="1" applyAlignment="1">
      <alignment horizontal="left" vertical="top" wrapText="1"/>
    </xf>
    <xf numFmtId="0" fontId="0" fillId="10" borderId="11" xfId="0" applyFill="1" applyBorder="1" applyAlignment="1">
      <alignment vertical="center" wrapText="1"/>
    </xf>
    <xf numFmtId="0" fontId="15" fillId="0" borderId="0" xfId="2" applyBorder="1"/>
    <xf numFmtId="0" fontId="0" fillId="0" borderId="11" xfId="0" applyBorder="1" applyAlignment="1">
      <alignment vertical="top"/>
    </xf>
    <xf numFmtId="0" fontId="0" fillId="10" borderId="11" xfId="0" applyFill="1" applyBorder="1" applyAlignment="1">
      <alignment vertical="top"/>
    </xf>
    <xf numFmtId="0" fontId="3" fillId="0" borderId="11" xfId="0" applyFont="1" applyBorder="1" applyAlignment="1">
      <alignment vertical="center"/>
    </xf>
    <xf numFmtId="0" fontId="0" fillId="0" borderId="50" xfId="0" applyBorder="1"/>
    <xf numFmtId="0" fontId="3" fillId="0" borderId="11" xfId="0" applyFont="1" applyBorder="1" applyAlignment="1">
      <alignment wrapText="1"/>
    </xf>
    <xf numFmtId="0" fontId="0" fillId="10" borderId="11" xfId="0" applyFill="1" applyBorder="1" applyAlignment="1">
      <alignment wrapText="1"/>
    </xf>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2" fontId="3" fillId="0" borderId="0" xfId="0" applyNumberFormat="1" applyFont="1" applyAlignment="1">
      <alignment horizontal="center" vertical="center" wrapText="1"/>
    </xf>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3" fontId="50" fillId="0" borderId="28" xfId="9" applyNumberFormat="1" applyFont="1" applyBorder="1" applyAlignment="1">
      <alignment horizontal="center" vertical="center" wrapText="1"/>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80" t="s">
        <v>2281</v>
      </c>
      <c r="E6" s="280"/>
      <c r="F6" s="280"/>
      <c r="G6" s="280"/>
      <c r="H6" s="280"/>
      <c r="I6" s="6"/>
      <c r="J6" s="7"/>
    </row>
    <row r="7" spans="2:10" ht="26.25" x14ac:dyDescent="0.25">
      <c r="B7" s="5"/>
      <c r="C7" s="6"/>
      <c r="D7" s="6"/>
      <c r="E7" s="6"/>
      <c r="F7" s="10" t="s">
        <v>468</v>
      </c>
      <c r="G7" s="6"/>
      <c r="H7" s="6"/>
      <c r="I7" s="6"/>
      <c r="J7" s="7"/>
    </row>
    <row r="8" spans="2:10" ht="26.25" x14ac:dyDescent="0.25">
      <c r="B8" s="5"/>
      <c r="C8" s="6"/>
      <c r="D8" s="6"/>
      <c r="E8" s="6"/>
      <c r="F8" s="10" t="s">
        <v>2789</v>
      </c>
      <c r="G8" s="6"/>
      <c r="H8" s="6"/>
      <c r="I8" s="6"/>
      <c r="J8" s="7"/>
    </row>
    <row r="9" spans="2:10" ht="21" x14ac:dyDescent="0.25">
      <c r="B9" s="5"/>
      <c r="C9" s="6"/>
      <c r="D9" s="6"/>
      <c r="E9" s="6"/>
      <c r="F9" s="11" t="s">
        <v>2791</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83" t="s">
        <v>15</v>
      </c>
      <c r="E24" s="284" t="s">
        <v>16</v>
      </c>
      <c r="F24" s="284"/>
      <c r="G24" s="284"/>
      <c r="H24" s="284"/>
      <c r="I24" s="6"/>
      <c r="J24" s="7"/>
    </row>
    <row r="25" spans="2:10" x14ac:dyDescent="0.25">
      <c r="B25" s="5"/>
      <c r="C25" s="6"/>
      <c r="D25" s="6"/>
      <c r="H25" s="6"/>
      <c r="I25" s="6"/>
      <c r="J25" s="7"/>
    </row>
    <row r="26" spans="2:10" x14ac:dyDescent="0.25">
      <c r="B26" s="5"/>
      <c r="C26" s="6"/>
      <c r="D26" s="283" t="s">
        <v>17</v>
      </c>
      <c r="E26" s="284"/>
      <c r="F26" s="284"/>
      <c r="G26" s="284"/>
      <c r="H26" s="284"/>
      <c r="I26" s="6"/>
      <c r="J26" s="7"/>
    </row>
    <row r="27" spans="2:10" x14ac:dyDescent="0.25">
      <c r="B27" s="5"/>
      <c r="C27" s="6"/>
      <c r="D27" s="14"/>
      <c r="E27" s="14"/>
      <c r="F27" s="14"/>
      <c r="G27" s="14"/>
      <c r="H27" s="14"/>
      <c r="I27" s="6"/>
      <c r="J27" s="7"/>
    </row>
    <row r="28" spans="2:10" x14ac:dyDescent="0.25">
      <c r="B28" s="5"/>
      <c r="C28" s="6"/>
      <c r="D28" s="283" t="s">
        <v>18</v>
      </c>
      <c r="E28" s="284" t="s">
        <v>16</v>
      </c>
      <c r="F28" s="284"/>
      <c r="G28" s="284"/>
      <c r="H28" s="284"/>
      <c r="I28" s="6"/>
      <c r="J28" s="7"/>
    </row>
    <row r="29" spans="2:10" x14ac:dyDescent="0.25">
      <c r="B29" s="5"/>
      <c r="C29" s="6"/>
      <c r="D29" s="14"/>
      <c r="E29" s="14"/>
      <c r="F29" s="14"/>
      <c r="G29" s="14"/>
      <c r="H29" s="14"/>
      <c r="I29" s="6"/>
      <c r="J29" s="7"/>
    </row>
    <row r="30" spans="2:10" x14ac:dyDescent="0.25">
      <c r="B30" s="5"/>
      <c r="C30" s="6"/>
      <c r="D30" s="283" t="s">
        <v>19</v>
      </c>
      <c r="E30" s="284" t="s">
        <v>16</v>
      </c>
      <c r="F30" s="284"/>
      <c r="G30" s="284"/>
      <c r="H30" s="284"/>
      <c r="I30" s="6"/>
      <c r="J30" s="7"/>
    </row>
    <row r="31" spans="2:10" x14ac:dyDescent="0.25">
      <c r="B31" s="5"/>
      <c r="C31" s="6"/>
      <c r="D31" s="14"/>
      <c r="E31" s="14"/>
      <c r="F31" s="14"/>
      <c r="G31" s="14"/>
      <c r="H31" s="14"/>
      <c r="I31" s="6"/>
      <c r="J31" s="7"/>
    </row>
    <row r="32" spans="2:10" x14ac:dyDescent="0.25">
      <c r="B32" s="5"/>
      <c r="C32" s="6"/>
      <c r="D32" s="283" t="s">
        <v>20</v>
      </c>
      <c r="E32" s="284" t="s">
        <v>16</v>
      </c>
      <c r="F32" s="284"/>
      <c r="G32" s="284"/>
      <c r="H32" s="284"/>
      <c r="I32" s="6"/>
      <c r="J32" s="7"/>
    </row>
    <row r="33" spans="2:10" x14ac:dyDescent="0.25">
      <c r="B33" s="5"/>
      <c r="C33" s="6"/>
      <c r="I33" s="6"/>
      <c r="J33" s="7"/>
    </row>
    <row r="34" spans="2:10" x14ac:dyDescent="0.25">
      <c r="B34" s="5"/>
      <c r="C34" s="6"/>
      <c r="D34" s="283" t="s">
        <v>21</v>
      </c>
      <c r="E34" s="284" t="s">
        <v>16</v>
      </c>
      <c r="F34" s="284"/>
      <c r="G34" s="284"/>
      <c r="H34" s="284"/>
      <c r="I34" s="6"/>
      <c r="J34" s="7"/>
    </row>
    <row r="35" spans="2:10" x14ac:dyDescent="0.25">
      <c r="B35" s="5"/>
      <c r="C35" s="6"/>
      <c r="D35" s="6"/>
      <c r="E35" s="6"/>
      <c r="F35" s="6"/>
      <c r="G35" s="6"/>
      <c r="H35" s="6"/>
      <c r="I35" s="6"/>
      <c r="J35" s="7"/>
    </row>
    <row r="36" spans="2:10" x14ac:dyDescent="0.25">
      <c r="B36" s="5"/>
      <c r="C36" s="6"/>
      <c r="D36" s="281" t="s">
        <v>22</v>
      </c>
      <c r="E36" s="282"/>
      <c r="F36" s="282"/>
      <c r="G36" s="282"/>
      <c r="H36" s="282"/>
      <c r="I36" s="6"/>
      <c r="J36" s="7"/>
    </row>
    <row r="37" spans="2:10" x14ac:dyDescent="0.25">
      <c r="B37" s="5"/>
      <c r="C37" s="6"/>
      <c r="D37" s="6"/>
      <c r="E37" s="6"/>
      <c r="F37" s="13"/>
      <c r="G37" s="6"/>
      <c r="H37" s="6"/>
      <c r="I37" s="6"/>
      <c r="J37" s="7"/>
    </row>
    <row r="38" spans="2:10" x14ac:dyDescent="0.25">
      <c r="B38" s="5"/>
      <c r="C38" s="6"/>
      <c r="D38" s="281" t="s">
        <v>1096</v>
      </c>
      <c r="E38" s="282"/>
      <c r="F38" s="282"/>
      <c r="G38" s="282"/>
      <c r="H38" s="282"/>
      <c r="I38" s="6"/>
      <c r="J38" s="7"/>
    </row>
    <row r="39" spans="2:10" x14ac:dyDescent="0.25">
      <c r="B39" s="5"/>
      <c r="C39" s="6"/>
      <c r="I39" s="6"/>
      <c r="J39" s="7"/>
    </row>
    <row r="40" spans="2:10" x14ac:dyDescent="0.25">
      <c r="B40" s="5"/>
      <c r="C40" s="6"/>
      <c r="D40" s="281" t="s">
        <v>2284</v>
      </c>
      <c r="E40" s="282" t="s">
        <v>16</v>
      </c>
      <c r="F40" s="282"/>
      <c r="G40" s="282"/>
      <c r="H40" s="282"/>
      <c r="I40" s="6"/>
      <c r="J40" s="7"/>
    </row>
    <row r="41" spans="2:10" x14ac:dyDescent="0.25">
      <c r="B41" s="5"/>
      <c r="C41" s="6"/>
      <c r="D41" s="6"/>
      <c r="E41" s="14"/>
      <c r="F41" s="14"/>
      <c r="G41" s="14"/>
      <c r="H41" s="14"/>
      <c r="I41" s="6"/>
      <c r="J41" s="7"/>
    </row>
    <row r="42" spans="2:10" x14ac:dyDescent="0.25">
      <c r="B42" s="5"/>
      <c r="C42" s="6"/>
      <c r="D42" s="281" t="s">
        <v>2285</v>
      </c>
      <c r="E42" s="282"/>
      <c r="F42" s="282"/>
      <c r="G42" s="282"/>
      <c r="H42" s="28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heetViews>
  <sheetFormatPr baseColWidth="10" defaultRowHeight="15" x14ac:dyDescent="0.25"/>
  <cols>
    <col min="1" max="16384" width="11.42578125" style="154"/>
  </cols>
  <sheetData>
    <row r="26" spans="4:4" x14ac:dyDescent="0.25">
      <c r="D26" s="154" t="s">
        <v>2345</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2789</v>
      </c>
      <c r="E15" s="30"/>
      <c r="F15" s="30"/>
      <c r="H15" s="22"/>
      <c r="L15" s="22"/>
      <c r="M15" s="22"/>
    </row>
    <row r="16" spans="1:13" ht="45" x14ac:dyDescent="0.25">
      <c r="A16" s="24" t="s">
        <v>36</v>
      </c>
      <c r="B16" s="38" t="s">
        <v>37</v>
      </c>
      <c r="C16" s="157" t="s">
        <v>2287</v>
      </c>
      <c r="E16" s="30"/>
      <c r="F16" s="30"/>
      <c r="H16" s="22"/>
      <c r="L16" s="22"/>
      <c r="M16" s="22"/>
    </row>
    <row r="17" spans="1:13" x14ac:dyDescent="0.25">
      <c r="A17" s="24" t="s">
        <v>38</v>
      </c>
      <c r="B17" s="38" t="s">
        <v>39</v>
      </c>
      <c r="C17" s="158">
        <v>45291</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2793</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33344.6</v>
      </c>
      <c r="F38" s="41"/>
      <c r="H38" s="22"/>
      <c r="L38" s="22"/>
      <c r="M38" s="22"/>
    </row>
    <row r="39" spans="1:14" x14ac:dyDescent="0.25">
      <c r="A39" s="24" t="s">
        <v>63</v>
      </c>
      <c r="B39" s="41" t="s">
        <v>64</v>
      </c>
      <c r="C39" s="103">
        <v>25904.2</v>
      </c>
      <c r="F39" s="41"/>
      <c r="H39" s="22"/>
      <c r="L39" s="22"/>
      <c r="M39" s="22"/>
      <c r="N39" s="53"/>
    </row>
    <row r="40" spans="1:14" outlineLevel="1" x14ac:dyDescent="0.25">
      <c r="A40" s="24" t="s">
        <v>65</v>
      </c>
      <c r="B40" s="47" t="s">
        <v>66</v>
      </c>
      <c r="C40" s="103">
        <v>32558.3</v>
      </c>
      <c r="F40" s="41"/>
      <c r="H40" s="22"/>
      <c r="L40" s="22"/>
      <c r="M40" s="22"/>
      <c r="N40" s="53"/>
    </row>
    <row r="41" spans="1:14" outlineLevel="1" x14ac:dyDescent="0.25">
      <c r="A41" s="24" t="s">
        <v>67</v>
      </c>
      <c r="B41" s="47" t="s">
        <v>68</v>
      </c>
      <c r="C41" s="103">
        <v>24511.7</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3.9600000000000003E-2</v>
      </c>
      <c r="D45" s="102">
        <f>IF(OR(C38="[For completion]",C39="[For completion]"),"Please complete G.3.1.1 and G.3.1.2",(C38/C39-1-MAX(C45,F45)))</f>
        <v>0.24762755383296917</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32581.9</v>
      </c>
      <c r="E53" s="48"/>
      <c r="F53" s="109">
        <f>IF($C$58=0,"",IF(C53="[for completion]","",C53/$C$58))</f>
        <v>0.97712673116486637</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762.7</v>
      </c>
      <c r="E56" s="48"/>
      <c r="F56" s="109">
        <f>IF($C$58=0,"",IF(C56="[for completion]","",C56/$C$58))</f>
        <v>2.2873268835133728E-2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33344.6</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7.01</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2565.1</v>
      </c>
      <c r="D70" s="103" t="s">
        <v>772</v>
      </c>
      <c r="E70" s="20"/>
      <c r="F70" s="109">
        <f t="shared" ref="F70:F76" si="1">IF($C$77=0,"",IF(C70="[for completion]","",C70/$C$77))</f>
        <v>7.6926998674448036E-2</v>
      </c>
      <c r="G70" s="109" t="str">
        <f>IF($D$77=0,"",IF(D70="[Mark as ND1 if not relevant]","",D70/$D$77))</f>
        <v/>
      </c>
      <c r="H70" s="22"/>
      <c r="L70" s="22"/>
      <c r="M70" s="22"/>
      <c r="N70" s="53"/>
    </row>
    <row r="71" spans="1:14" x14ac:dyDescent="0.25">
      <c r="A71" s="24" t="s">
        <v>109</v>
      </c>
      <c r="B71" s="20" t="s">
        <v>1118</v>
      </c>
      <c r="C71" s="103">
        <v>3221.4</v>
      </c>
      <c r="D71" s="103" t="s">
        <v>772</v>
      </c>
      <c r="E71" s="20"/>
      <c r="F71" s="109">
        <f t="shared" si="1"/>
        <v>9.660934604103813E-2</v>
      </c>
      <c r="G71" s="109" t="str">
        <f t="shared" ref="G71:G76" si="2">IF($D$77=0,"",IF(D71="[Mark as ND1 if not relevant]","",D71/$D$77))</f>
        <v/>
      </c>
      <c r="H71" s="22"/>
      <c r="L71" s="22"/>
      <c r="M71" s="22"/>
      <c r="N71" s="53"/>
    </row>
    <row r="72" spans="1:14" x14ac:dyDescent="0.25">
      <c r="A72" s="24" t="s">
        <v>110</v>
      </c>
      <c r="B72" s="20" t="s">
        <v>1119</v>
      </c>
      <c r="C72" s="103">
        <v>3495.4</v>
      </c>
      <c r="D72" s="103" t="s">
        <v>772</v>
      </c>
      <c r="E72" s="20"/>
      <c r="F72" s="109">
        <f t="shared" si="1"/>
        <v>0.10482656861980651</v>
      </c>
      <c r="G72" s="109" t="str">
        <f t="shared" si="2"/>
        <v/>
      </c>
      <c r="H72" s="22"/>
      <c r="L72" s="22"/>
      <c r="M72" s="22"/>
      <c r="N72" s="53"/>
    </row>
    <row r="73" spans="1:14" x14ac:dyDescent="0.25">
      <c r="A73" s="24" t="s">
        <v>111</v>
      </c>
      <c r="B73" s="20" t="s">
        <v>1120</v>
      </c>
      <c r="C73" s="103">
        <v>3119.5</v>
      </c>
      <c r="D73" s="103" t="s">
        <v>772</v>
      </c>
      <c r="E73" s="20"/>
      <c r="F73" s="109">
        <f t="shared" si="1"/>
        <v>9.3553378957912228E-2</v>
      </c>
      <c r="G73" s="109" t="str">
        <f t="shared" si="2"/>
        <v/>
      </c>
      <c r="H73" s="22"/>
      <c r="L73" s="22"/>
      <c r="M73" s="22"/>
      <c r="N73" s="53"/>
    </row>
    <row r="74" spans="1:14" x14ac:dyDescent="0.25">
      <c r="A74" s="24" t="s">
        <v>112</v>
      </c>
      <c r="B74" s="20" t="s">
        <v>1121</v>
      </c>
      <c r="C74" s="103">
        <v>3181.8</v>
      </c>
      <c r="D74" s="103" t="s">
        <v>772</v>
      </c>
      <c r="E74" s="20"/>
      <c r="F74" s="109">
        <f t="shared" si="1"/>
        <v>9.5421747449362132E-2</v>
      </c>
      <c r="G74" s="109" t="str">
        <f t="shared" si="2"/>
        <v/>
      </c>
      <c r="H74" s="22"/>
      <c r="L74" s="22"/>
      <c r="M74" s="22"/>
      <c r="N74" s="53"/>
    </row>
    <row r="75" spans="1:14" x14ac:dyDescent="0.25">
      <c r="A75" s="24" t="s">
        <v>113</v>
      </c>
      <c r="B75" s="20" t="s">
        <v>1122</v>
      </c>
      <c r="C75" s="103">
        <v>9811.4</v>
      </c>
      <c r="D75" s="103" t="s">
        <v>772</v>
      </c>
      <c r="E75" s="20"/>
      <c r="F75" s="109">
        <f t="shared" si="1"/>
        <v>0.29424254601944544</v>
      </c>
      <c r="G75" s="109" t="str">
        <f t="shared" si="2"/>
        <v/>
      </c>
      <c r="H75" s="22"/>
      <c r="L75" s="22"/>
      <c r="M75" s="22"/>
      <c r="N75" s="53"/>
    </row>
    <row r="76" spans="1:14" x14ac:dyDescent="0.25">
      <c r="A76" s="24" t="s">
        <v>114</v>
      </c>
      <c r="B76" s="20" t="s">
        <v>1123</v>
      </c>
      <c r="C76" s="103">
        <v>7950</v>
      </c>
      <c r="D76" s="103" t="s">
        <v>772</v>
      </c>
      <c r="E76" s="20"/>
      <c r="F76" s="109">
        <f t="shared" si="1"/>
        <v>0.23841941423798757</v>
      </c>
      <c r="G76" s="109" t="str">
        <f t="shared" si="2"/>
        <v/>
      </c>
      <c r="H76" s="22"/>
      <c r="L76" s="22"/>
      <c r="M76" s="22"/>
      <c r="N76" s="53"/>
    </row>
    <row r="77" spans="1:14" x14ac:dyDescent="0.25">
      <c r="A77" s="24" t="s">
        <v>115</v>
      </c>
      <c r="B77" s="57" t="s">
        <v>94</v>
      </c>
      <c r="C77" s="105">
        <f>SUM(C70:C76)</f>
        <v>33344.6</v>
      </c>
      <c r="D77" s="105">
        <f>SUM(D70:D76)</f>
        <v>0</v>
      </c>
      <c r="E77" s="41"/>
      <c r="F77" s="110">
        <f>SUM(F70:F76)</f>
        <v>1</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1233.2</v>
      </c>
      <c r="D79" s="105"/>
      <c r="E79" s="41"/>
      <c r="F79" s="109">
        <f t="shared" ref="F79:F87" si="4">IF($C$77=0,"",IF(C79="[for completion]","",C79/$C$77))</f>
        <v>3.6983499577142927E-2</v>
      </c>
      <c r="G79" s="109" t="str">
        <f t="shared" si="3"/>
        <v/>
      </c>
      <c r="H79" s="22"/>
      <c r="L79" s="22"/>
      <c r="M79" s="22"/>
      <c r="N79" s="53"/>
    </row>
    <row r="80" spans="1:14" outlineLevel="1" x14ac:dyDescent="0.25">
      <c r="A80" s="24" t="s">
        <v>120</v>
      </c>
      <c r="B80" s="58" t="s">
        <v>121</v>
      </c>
      <c r="C80" s="105">
        <v>1331.9</v>
      </c>
      <c r="D80" s="105"/>
      <c r="E80" s="41"/>
      <c r="F80" s="109">
        <f t="shared" si="4"/>
        <v>3.9943499097305116E-2</v>
      </c>
      <c r="G80" s="109" t="str">
        <f t="shared" si="3"/>
        <v/>
      </c>
      <c r="H80" s="22"/>
      <c r="L80" s="22"/>
      <c r="M80" s="22"/>
      <c r="N80" s="53"/>
    </row>
    <row r="81" spans="1:14" outlineLevel="1" x14ac:dyDescent="0.25">
      <c r="A81" s="24" t="s">
        <v>122</v>
      </c>
      <c r="B81" s="58" t="s">
        <v>123</v>
      </c>
      <c r="C81" s="105">
        <v>1590.5</v>
      </c>
      <c r="D81" s="105"/>
      <c r="E81" s="41"/>
      <c r="F81" s="109">
        <f t="shared" si="4"/>
        <v>4.7698877779310596E-2</v>
      </c>
      <c r="G81" s="109" t="str">
        <f t="shared" si="3"/>
        <v/>
      </c>
      <c r="H81" s="22"/>
      <c r="L81" s="22"/>
      <c r="M81" s="22"/>
      <c r="N81" s="53"/>
    </row>
    <row r="82" spans="1:14" outlineLevel="1" x14ac:dyDescent="0.25">
      <c r="A82" s="24" t="s">
        <v>124</v>
      </c>
      <c r="B82" s="58" t="s">
        <v>125</v>
      </c>
      <c r="C82" s="105">
        <v>1630.9</v>
      </c>
      <c r="D82" s="105"/>
      <c r="E82" s="41"/>
      <c r="F82" s="109">
        <f t="shared" si="4"/>
        <v>4.8910468261727541E-2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5.61</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1979.2</v>
      </c>
      <c r="D93" s="103" t="s">
        <v>772</v>
      </c>
      <c r="E93" s="20"/>
      <c r="F93" s="109">
        <f>IF($C$100=0,"",IF(C93="[for completion]","",IF(C93="","",C93/$C$100)))</f>
        <v>7.6404598482099434E-2</v>
      </c>
      <c r="G93" s="109" t="str">
        <f>IF($D$100=0,"",IF(D93="[Mark as ND1 if not relevant]","",IF(D93="","",D93/$D$100)))</f>
        <v/>
      </c>
      <c r="H93" s="22"/>
      <c r="L93" s="22"/>
      <c r="M93" s="22"/>
      <c r="N93" s="53"/>
    </row>
    <row r="94" spans="1:14" x14ac:dyDescent="0.25">
      <c r="A94" s="24" t="s">
        <v>137</v>
      </c>
      <c r="B94" s="20" t="s">
        <v>1118</v>
      </c>
      <c r="C94" s="103">
        <v>2317.5</v>
      </c>
      <c r="D94" s="103" t="s">
        <v>772</v>
      </c>
      <c r="E94" s="20"/>
      <c r="F94" s="109">
        <f t="shared" ref="F94:F99" si="5">IF($C$100=0,"",IF(C94="[for completion]","",IF(C94="","",C94/$C$100)))</f>
        <v>8.946425676145181E-2</v>
      </c>
      <c r="G94" s="109" t="str">
        <f t="shared" ref="G94:G99" si="6">IF($D$100=0,"",IF(D94="[Mark as ND1 if not relevant]","",IF(D94="","",D94/$D$100)))</f>
        <v/>
      </c>
      <c r="H94" s="22"/>
      <c r="L94" s="22"/>
      <c r="M94" s="22"/>
      <c r="N94" s="53"/>
    </row>
    <row r="95" spans="1:14" x14ac:dyDescent="0.25">
      <c r="A95" s="24" t="s">
        <v>138</v>
      </c>
      <c r="B95" s="20" t="s">
        <v>1119</v>
      </c>
      <c r="C95" s="103">
        <v>4566</v>
      </c>
      <c r="D95" s="103" t="s">
        <v>772</v>
      </c>
      <c r="E95" s="20"/>
      <c r="F95" s="109">
        <f t="shared" si="5"/>
        <v>0.17626485280379242</v>
      </c>
      <c r="G95" s="109" t="str">
        <f t="shared" si="6"/>
        <v/>
      </c>
      <c r="H95" s="22"/>
      <c r="L95" s="22"/>
      <c r="M95" s="22"/>
      <c r="N95" s="53"/>
    </row>
    <row r="96" spans="1:14" x14ac:dyDescent="0.25">
      <c r="A96" s="24" t="s">
        <v>139</v>
      </c>
      <c r="B96" s="20" t="s">
        <v>1120</v>
      </c>
      <c r="C96" s="103">
        <v>3054.5</v>
      </c>
      <c r="D96" s="103" t="s">
        <v>772</v>
      </c>
      <c r="E96" s="20"/>
      <c r="F96" s="109">
        <f t="shared" si="5"/>
        <v>0.11791524154384231</v>
      </c>
      <c r="G96" s="109" t="str">
        <f t="shared" si="6"/>
        <v/>
      </c>
      <c r="H96" s="22"/>
      <c r="L96" s="22"/>
      <c r="M96" s="22"/>
      <c r="N96" s="53"/>
    </row>
    <row r="97" spans="1:14" x14ac:dyDescent="0.25">
      <c r="A97" s="24" t="s">
        <v>140</v>
      </c>
      <c r="B97" s="20" t="s">
        <v>1121</v>
      </c>
      <c r="C97" s="103">
        <v>2597.9</v>
      </c>
      <c r="D97" s="103" t="s">
        <v>772</v>
      </c>
      <c r="E97" s="20"/>
      <c r="F97" s="109">
        <f t="shared" si="5"/>
        <v>0.10028875626346306</v>
      </c>
      <c r="G97" s="109" t="str">
        <f t="shared" si="6"/>
        <v/>
      </c>
      <c r="H97" s="22"/>
      <c r="L97" s="22"/>
      <c r="M97" s="22"/>
    </row>
    <row r="98" spans="1:14" x14ac:dyDescent="0.25">
      <c r="A98" s="24" t="s">
        <v>141</v>
      </c>
      <c r="B98" s="20" t="s">
        <v>1122</v>
      </c>
      <c r="C98" s="103">
        <v>8203.4</v>
      </c>
      <c r="D98" s="103" t="s">
        <v>772</v>
      </c>
      <c r="E98" s="20"/>
      <c r="F98" s="109">
        <f t="shared" si="5"/>
        <v>0.31668223685734359</v>
      </c>
      <c r="G98" s="109" t="str">
        <f t="shared" si="6"/>
        <v/>
      </c>
      <c r="H98" s="22"/>
      <c r="L98" s="22"/>
      <c r="M98" s="22"/>
    </row>
    <row r="99" spans="1:14" x14ac:dyDescent="0.25">
      <c r="A99" s="24" t="s">
        <v>142</v>
      </c>
      <c r="B99" s="20" t="s">
        <v>1123</v>
      </c>
      <c r="C99" s="103">
        <v>3185.7</v>
      </c>
      <c r="D99" s="103" t="s">
        <v>772</v>
      </c>
      <c r="E99" s="20"/>
      <c r="F99" s="109">
        <f t="shared" si="5"/>
        <v>0.12298005728800734</v>
      </c>
      <c r="G99" s="109" t="str">
        <f t="shared" si="6"/>
        <v/>
      </c>
      <c r="H99" s="22"/>
      <c r="L99" s="22"/>
      <c r="M99" s="22"/>
    </row>
    <row r="100" spans="1:14" x14ac:dyDescent="0.25">
      <c r="A100" s="24" t="s">
        <v>143</v>
      </c>
      <c r="B100" s="57" t="s">
        <v>94</v>
      </c>
      <c r="C100" s="105">
        <f>SUM(C93:C99)</f>
        <v>25904.2</v>
      </c>
      <c r="D100" s="105">
        <f>SUM(D93:D99)</f>
        <v>0</v>
      </c>
      <c r="E100" s="41"/>
      <c r="F100" s="110">
        <f>SUM(F93:F99)</f>
        <v>1</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856.6</v>
      </c>
      <c r="D102" s="105"/>
      <c r="E102" s="41"/>
      <c r="F102" s="109">
        <f>IF($C$100=0,"",IF(C102="[for completion]","",C102/$C$100))</f>
        <v>3.3067996695516556E-2</v>
      </c>
      <c r="G102" s="109" t="str">
        <f>IF($D$100=0,"",IF(D102="[for completion]","",D102/$D$100))</f>
        <v/>
      </c>
      <c r="H102" s="22"/>
      <c r="L102" s="22"/>
      <c r="M102" s="22"/>
    </row>
    <row r="103" spans="1:14" outlineLevel="1" x14ac:dyDescent="0.25">
      <c r="A103" s="24" t="s">
        <v>146</v>
      </c>
      <c r="B103" s="58" t="s">
        <v>121</v>
      </c>
      <c r="C103" s="105">
        <v>1122.5999999999999</v>
      </c>
      <c r="D103" s="105"/>
      <c r="E103" s="41"/>
      <c r="F103" s="109">
        <f>IF($C$100=0,"",IF(C103="[for completion]","",C103/$C$100))</f>
        <v>4.3336601786582864E-2</v>
      </c>
      <c r="G103" s="109" t="str">
        <f>IF($D$100=0,"",IF(D103="[for completion]","",D103/$D$100))</f>
        <v/>
      </c>
      <c r="H103" s="22"/>
      <c r="L103" s="22"/>
      <c r="M103" s="22"/>
    </row>
    <row r="104" spans="1:14" outlineLevel="1" x14ac:dyDescent="0.25">
      <c r="A104" s="24" t="s">
        <v>147</v>
      </c>
      <c r="B104" s="58" t="s">
        <v>123</v>
      </c>
      <c r="C104" s="105">
        <v>624.5</v>
      </c>
      <c r="D104" s="105"/>
      <c r="E104" s="41"/>
      <c r="F104" s="109">
        <f>IF($C$100=0,"",IF(C104="[for completion]","",C104/$C$100))</f>
        <v>2.4108059696883129E-2</v>
      </c>
      <c r="G104" s="109" t="str">
        <f>IF($D$100=0,"",IF(D104="[for completion]","",D104/$D$100))</f>
        <v/>
      </c>
      <c r="H104" s="22"/>
      <c r="L104" s="22"/>
      <c r="M104" s="22"/>
    </row>
    <row r="105" spans="1:14" outlineLevel="1" x14ac:dyDescent="0.25">
      <c r="A105" s="24" t="s">
        <v>148</v>
      </c>
      <c r="B105" s="58" t="s">
        <v>125</v>
      </c>
      <c r="C105" s="105">
        <v>1693</v>
      </c>
      <c r="D105" s="105"/>
      <c r="E105" s="41"/>
      <c r="F105" s="109">
        <f>IF($C$100=0,"",IF(C105="[for completion]","",C105/$C$100))</f>
        <v>6.5356197064568675E-2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33344.6</v>
      </c>
      <c r="D112" s="103">
        <v>33344.6</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33344.6</v>
      </c>
      <c r="D130" s="103">
        <f>SUM(D112:D129)</f>
        <v>33344.6</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25904.2</v>
      </c>
      <c r="D138" s="103">
        <v>25904.2</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25904.2</v>
      </c>
      <c r="D156" s="103">
        <f>SUM(D138:D155)</f>
        <v>25904.2</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25725.7</v>
      </c>
      <c r="D164" s="103">
        <v>25725.7</v>
      </c>
      <c r="E164" s="61"/>
      <c r="F164" s="109">
        <f>IF($C$167=0,"",IF(C164="[for completion]","",IF(C164="","",C164/$C$167)))</f>
        <v>0.99310922553099501</v>
      </c>
      <c r="G164" s="109">
        <f>IF($D$167=0,"",IF(D164="[for completion]","",IF(D164="","",D164/$D$167)))</f>
        <v>0.99310922553099501</v>
      </c>
      <c r="H164" s="22"/>
      <c r="L164" s="22"/>
      <c r="M164" s="22"/>
      <c r="N164" s="53"/>
    </row>
    <row r="165" spans="1:14" x14ac:dyDescent="0.25">
      <c r="A165" s="24" t="s">
        <v>216</v>
      </c>
      <c r="B165" s="22" t="s">
        <v>217</v>
      </c>
      <c r="C165" s="103">
        <v>178.5</v>
      </c>
      <c r="D165" s="103">
        <v>178.5</v>
      </c>
      <c r="E165" s="61"/>
      <c r="F165" s="109">
        <f>IF($C$167=0,"",IF(C165="[for completion]","",IF(C165="","",C165/$C$167)))</f>
        <v>6.8907744690050263E-3</v>
      </c>
      <c r="G165" s="109">
        <f>IF($D$167=0,"",IF(D165="[for completion]","",IF(D165="","",D165/$D$167)))</f>
        <v>6.8907744690050263E-3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25904.2</v>
      </c>
      <c r="D167" s="112">
        <f>SUM(D164:D166)</f>
        <v>25904.2</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762.7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762.7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762.7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762.7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762.7</v>
      </c>
      <c r="E218" s="61"/>
      <c r="F218" s="109">
        <f>IF($C$38=0,"",IF(C218="[for completion]","",IF(C218="","",C218/$C$38)))</f>
        <v>2.2873268835133728E-2</v>
      </c>
      <c r="G218" s="109">
        <f>IF($C$39=0,"",IF(C218="[for completion]","",IF(C218="","",C218/$C$39)))</f>
        <v>2.9443101890813075E-2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762.7</v>
      </c>
      <c r="E220" s="61"/>
      <c r="F220" s="102">
        <f>SUM(F217:F219)</f>
        <v>2.2873268835133728E-2</v>
      </c>
      <c r="G220" s="102">
        <f>SUM(G217:G219)</f>
        <v>2.9443101890813075E-2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2793</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2288</v>
      </c>
      <c r="D242"/>
      <c r="E242"/>
      <c r="F242"/>
      <c r="G242"/>
      <c r="H242" s="22"/>
      <c r="K242"/>
      <c r="L242"/>
      <c r="M242"/>
      <c r="N242"/>
    </row>
    <row r="243" spans="1:14" outlineLevel="1" x14ac:dyDescent="0.25">
      <c r="A243" s="24" t="s">
        <v>1740</v>
      </c>
      <c r="B243" s="24" t="s">
        <v>1146</v>
      </c>
      <c r="C243" s="159" t="s">
        <v>2289</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2286</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23063.9</v>
      </c>
      <c r="F12" s="109">
        <f>IF($C$15=0,"",IF(C12="[for completion]","",C12/$C$15))</f>
        <v>0.70787461750235559</v>
      </c>
    </row>
    <row r="13" spans="1:7" x14ac:dyDescent="0.25">
      <c r="A13" s="24" t="s">
        <v>406</v>
      </c>
      <c r="B13" s="24" t="s">
        <v>407</v>
      </c>
      <c r="C13" s="103">
        <v>9518</v>
      </c>
      <c r="F13" s="109">
        <f>IF($C$15=0,"",IF(C13="[for completion]","",C13/$C$15))</f>
        <v>0.29212538249764436</v>
      </c>
    </row>
    <row r="14" spans="1:7" x14ac:dyDescent="0.25">
      <c r="A14" s="24" t="s">
        <v>408</v>
      </c>
      <c r="B14" s="24" t="s">
        <v>92</v>
      </c>
      <c r="C14" s="103">
        <v>0</v>
      </c>
      <c r="F14" s="109">
        <f>IF($C$15=0,"",IF(C14="[for completion]","",C14/$C$15))</f>
        <v>0</v>
      </c>
    </row>
    <row r="15" spans="1:7" x14ac:dyDescent="0.25">
      <c r="A15" s="24" t="s">
        <v>409</v>
      </c>
      <c r="B15" s="93" t="s">
        <v>94</v>
      </c>
      <c r="C15" s="103">
        <f>SUM(C12:C14)</f>
        <v>32581.9</v>
      </c>
      <c r="F15" s="100">
        <f>SUM(F12:F14)</f>
        <v>1</v>
      </c>
    </row>
    <row r="16" spans="1:7" outlineLevel="1" x14ac:dyDescent="0.25">
      <c r="A16" s="24" t="s">
        <v>410</v>
      </c>
      <c r="B16" s="52" t="s">
        <v>411</v>
      </c>
      <c r="C16" s="103">
        <v>7985.8</v>
      </c>
      <c r="F16" s="109">
        <f t="shared" ref="F16:F26" si="0">IF($C$15=0,"",IF(C16="[for completion]","",C16/$C$15))</f>
        <v>0.2450992729091919</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121636</v>
      </c>
      <c r="D28" s="104">
        <v>6510</v>
      </c>
      <c r="F28" s="160">
        <f>IF(AND(C28="[For completion]",D28="[For completion]"),"[For completion]",SUM(C28:D28))</f>
        <v>128146</v>
      </c>
    </row>
    <row r="29" spans="1:7" outlineLevel="1" x14ac:dyDescent="0.25">
      <c r="A29" s="24" t="s">
        <v>428</v>
      </c>
      <c r="B29" s="39" t="s">
        <v>429</v>
      </c>
      <c r="C29" s="104">
        <v>95663</v>
      </c>
      <c r="D29" s="104">
        <v>3245</v>
      </c>
      <c r="F29" s="160">
        <f>IF(AND(C29="[For completion]",D29="[For completion]"),"[For completion]",SUM(C29:D29))</f>
        <v>98908</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4.7E-2</v>
      </c>
      <c r="D36" s="100">
        <v>3.7999999999999999E-2</v>
      </c>
      <c r="E36" s="117"/>
      <c r="F36" s="100">
        <v>8.5000000000000006E-2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0.70799999999999996</v>
      </c>
      <c r="D44" s="99">
        <f>SUM(D45:D71)</f>
        <v>0.29199999999999998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0.70799999999999996</v>
      </c>
      <c r="D55" s="100">
        <v>0.29199999999999998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2290</v>
      </c>
      <c r="C99" s="100">
        <v>3.5000000000000003E-2</v>
      </c>
      <c r="D99" s="100">
        <v>1.4999999999999999E-2</v>
      </c>
      <c r="E99" s="100"/>
      <c r="F99" s="100">
        <v>0.05</v>
      </c>
      <c r="G99" s="24"/>
    </row>
    <row r="100" spans="1:7" x14ac:dyDescent="0.25">
      <c r="A100" s="24" t="s">
        <v>529</v>
      </c>
      <c r="B100" s="41" t="s">
        <v>2291</v>
      </c>
      <c r="C100" s="100">
        <v>0.317</v>
      </c>
      <c r="D100" s="100">
        <v>0.114</v>
      </c>
      <c r="E100" s="100"/>
      <c r="F100" s="100">
        <v>0.43099999999999999</v>
      </c>
      <c r="G100" s="24"/>
    </row>
    <row r="101" spans="1:7" x14ac:dyDescent="0.25">
      <c r="A101" s="24" t="s">
        <v>530</v>
      </c>
      <c r="B101" s="41" t="s">
        <v>2292</v>
      </c>
      <c r="C101" s="100">
        <v>8.6999999999999994E-2</v>
      </c>
      <c r="D101" s="100">
        <v>4.1000000000000002E-2</v>
      </c>
      <c r="E101" s="100"/>
      <c r="F101" s="100">
        <v>0.128</v>
      </c>
      <c r="G101" s="24"/>
    </row>
    <row r="102" spans="1:7" x14ac:dyDescent="0.25">
      <c r="A102" s="24" t="s">
        <v>531</v>
      </c>
      <c r="B102" s="41" t="s">
        <v>2293</v>
      </c>
      <c r="C102" s="100">
        <v>1.7999999999999999E-2</v>
      </c>
      <c r="D102" s="100">
        <v>3.0000000000000001E-3</v>
      </c>
      <c r="E102" s="100"/>
      <c r="F102" s="100">
        <v>2.1000000000000001E-2</v>
      </c>
      <c r="G102" s="24"/>
    </row>
    <row r="103" spans="1:7" x14ac:dyDescent="0.25">
      <c r="A103" s="24" t="s">
        <v>532</v>
      </c>
      <c r="B103" s="41" t="s">
        <v>2294</v>
      </c>
      <c r="C103" s="100">
        <v>2E-3</v>
      </c>
      <c r="D103" s="100">
        <v>2E-3</v>
      </c>
      <c r="E103" s="100"/>
      <c r="F103" s="100">
        <v>4.0000000000000001E-3</v>
      </c>
      <c r="G103" s="24"/>
    </row>
    <row r="104" spans="1:7" x14ac:dyDescent="0.25">
      <c r="A104" s="24" t="s">
        <v>533</v>
      </c>
      <c r="B104" s="41" t="s">
        <v>2295</v>
      </c>
      <c r="C104" s="100">
        <v>3.6999999999999998E-2</v>
      </c>
      <c r="D104" s="100">
        <v>2.1000000000000001E-2</v>
      </c>
      <c r="E104" s="100"/>
      <c r="F104" s="100">
        <v>5.8000000000000003E-2</v>
      </c>
      <c r="G104" s="24"/>
    </row>
    <row r="105" spans="1:7" x14ac:dyDescent="0.25">
      <c r="A105" s="24" t="s">
        <v>534</v>
      </c>
      <c r="B105" s="41" t="s">
        <v>2296</v>
      </c>
      <c r="C105" s="100">
        <v>3.1E-2</v>
      </c>
      <c r="D105" s="100">
        <v>2.3E-2</v>
      </c>
      <c r="E105" s="100"/>
      <c r="F105" s="100">
        <v>5.3999999999999999E-2</v>
      </c>
      <c r="G105" s="24"/>
    </row>
    <row r="106" spans="1:7" x14ac:dyDescent="0.25">
      <c r="A106" s="24" t="s">
        <v>535</v>
      </c>
      <c r="B106" s="41" t="s">
        <v>2297</v>
      </c>
      <c r="C106" s="100">
        <v>7.0000000000000001E-3</v>
      </c>
      <c r="D106" s="100">
        <v>4.0000000000000001E-3</v>
      </c>
      <c r="E106" s="100"/>
      <c r="F106" s="100">
        <v>1.0999999999999999E-2</v>
      </c>
      <c r="G106" s="24"/>
    </row>
    <row r="107" spans="1:7" x14ac:dyDescent="0.25">
      <c r="A107" s="24" t="s">
        <v>536</v>
      </c>
      <c r="B107" s="41" t="s">
        <v>2298</v>
      </c>
      <c r="C107" s="100">
        <v>1.9E-2</v>
      </c>
      <c r="D107" s="100">
        <v>8.0000000000000002E-3</v>
      </c>
      <c r="E107" s="100"/>
      <c r="F107" s="100">
        <v>2.7E-2</v>
      </c>
      <c r="G107" s="24"/>
    </row>
    <row r="108" spans="1:7" x14ac:dyDescent="0.25">
      <c r="A108" s="24" t="s">
        <v>537</v>
      </c>
      <c r="B108" s="41" t="s">
        <v>2299</v>
      </c>
      <c r="C108" s="100">
        <v>6.2E-2</v>
      </c>
      <c r="D108" s="100">
        <v>3.5000000000000003E-2</v>
      </c>
      <c r="E108" s="100"/>
      <c r="F108" s="100">
        <v>9.7000000000000003E-2</v>
      </c>
      <c r="G108" s="24"/>
    </row>
    <row r="109" spans="1:7" x14ac:dyDescent="0.25">
      <c r="A109" s="24" t="s">
        <v>538</v>
      </c>
      <c r="B109" s="41" t="s">
        <v>2300</v>
      </c>
      <c r="C109" s="100">
        <v>1.2E-2</v>
      </c>
      <c r="D109" s="100">
        <v>2E-3</v>
      </c>
      <c r="E109" s="100"/>
      <c r="F109" s="100">
        <v>1.4E-2</v>
      </c>
      <c r="G109" s="24"/>
    </row>
    <row r="110" spans="1:7" x14ac:dyDescent="0.25">
      <c r="A110" s="24" t="s">
        <v>539</v>
      </c>
      <c r="B110" s="41" t="s">
        <v>2301</v>
      </c>
      <c r="C110" s="100">
        <v>2E-3</v>
      </c>
      <c r="D110" s="100">
        <v>0</v>
      </c>
      <c r="E110" s="100"/>
      <c r="F110" s="100">
        <v>2E-3</v>
      </c>
      <c r="G110" s="24"/>
    </row>
    <row r="111" spans="1:7" x14ac:dyDescent="0.25">
      <c r="A111" s="24" t="s">
        <v>540</v>
      </c>
      <c r="B111" s="41" t="s">
        <v>2302</v>
      </c>
      <c r="C111" s="100">
        <v>2.9000000000000001E-2</v>
      </c>
      <c r="D111" s="100">
        <v>8.9999999999999993E-3</v>
      </c>
      <c r="E111" s="100"/>
      <c r="F111" s="100">
        <v>3.7999999999999999E-2</v>
      </c>
      <c r="G111" s="24"/>
    </row>
    <row r="112" spans="1:7" x14ac:dyDescent="0.25">
      <c r="A112" s="24" t="s">
        <v>541</v>
      </c>
      <c r="B112" s="41" t="s">
        <v>2303</v>
      </c>
      <c r="C112" s="100">
        <v>6.0000000000000001E-3</v>
      </c>
      <c r="D112" s="100">
        <v>3.0000000000000001E-3</v>
      </c>
      <c r="E112" s="100"/>
      <c r="F112" s="100">
        <v>8.9999999999999993E-3</v>
      </c>
      <c r="G112" s="24"/>
    </row>
    <row r="113" spans="1:7" x14ac:dyDescent="0.25">
      <c r="A113" s="24" t="s">
        <v>542</v>
      </c>
      <c r="B113" s="41" t="s">
        <v>2304</v>
      </c>
      <c r="C113" s="100">
        <v>3.6999999999999998E-2</v>
      </c>
      <c r="D113" s="100">
        <v>8.0000000000000002E-3</v>
      </c>
      <c r="E113" s="100"/>
      <c r="F113" s="100">
        <v>4.4999999999999998E-2</v>
      </c>
      <c r="G113" s="24"/>
    </row>
    <row r="114" spans="1:7" x14ac:dyDescent="0.25">
      <c r="A114" s="24" t="s">
        <v>543</v>
      </c>
      <c r="B114" s="41" t="s">
        <v>2305</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0.63300000000000001</v>
      </c>
      <c r="D150" s="100">
        <v>0.186</v>
      </c>
      <c r="E150" s="101"/>
      <c r="F150" s="100">
        <v>0.81899999999999995</v>
      </c>
    </row>
    <row r="151" spans="1:7" x14ac:dyDescent="0.25">
      <c r="A151" s="24" t="s">
        <v>562</v>
      </c>
      <c r="B151" s="24" t="s">
        <v>563</v>
      </c>
      <c r="C151" s="100">
        <v>7.4999999999999997E-2</v>
      </c>
      <c r="D151" s="100">
        <v>0.106</v>
      </c>
      <c r="E151" s="101"/>
      <c r="F151" s="100">
        <v>0.18099999999999999</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4.4999999999999998E-2</v>
      </c>
      <c r="D160" s="100">
        <v>0.08</v>
      </c>
      <c r="E160" s="101"/>
      <c r="F160" s="100">
        <v>0.125</v>
      </c>
    </row>
    <row r="161" spans="1:7" x14ac:dyDescent="0.25">
      <c r="A161" s="24" t="s">
        <v>574</v>
      </c>
      <c r="B161" s="24" t="s">
        <v>575</v>
      </c>
      <c r="C161" s="100">
        <v>0.66300000000000003</v>
      </c>
      <c r="D161" s="100">
        <v>0.21199999999999999</v>
      </c>
      <c r="E161" s="101"/>
      <c r="F161" s="100">
        <v>0.875</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2.9000000000000001E-2</v>
      </c>
      <c r="D170" s="100">
        <v>1.9E-2</v>
      </c>
      <c r="E170" s="101"/>
      <c r="F170" s="100">
        <v>4.8000000000000001E-2</v>
      </c>
    </row>
    <row r="171" spans="1:7" x14ac:dyDescent="0.25">
      <c r="A171" s="24" t="s">
        <v>586</v>
      </c>
      <c r="B171" s="20" t="s">
        <v>587</v>
      </c>
      <c r="C171" s="100">
        <v>4.7E-2</v>
      </c>
      <c r="D171" s="100">
        <v>3.5000000000000003E-2</v>
      </c>
      <c r="E171" s="101"/>
      <c r="F171" s="100">
        <v>8.2000000000000003E-2</v>
      </c>
    </row>
    <row r="172" spans="1:7" x14ac:dyDescent="0.25">
      <c r="A172" s="24" t="s">
        <v>588</v>
      </c>
      <c r="B172" s="20" t="s">
        <v>589</v>
      </c>
      <c r="C172" s="100">
        <v>7.0999999999999994E-2</v>
      </c>
      <c r="D172" s="100">
        <v>2.1999999999999999E-2</v>
      </c>
      <c r="E172" s="100"/>
      <c r="F172" s="100">
        <v>9.2999999999999999E-2</v>
      </c>
    </row>
    <row r="173" spans="1:7" x14ac:dyDescent="0.25">
      <c r="A173" s="24" t="s">
        <v>590</v>
      </c>
      <c r="B173" s="20" t="s">
        <v>591</v>
      </c>
      <c r="C173" s="100">
        <v>0.154</v>
      </c>
      <c r="D173" s="100">
        <v>4.8000000000000001E-2</v>
      </c>
      <c r="E173" s="100"/>
      <c r="F173" s="100">
        <v>0.20200000000000001</v>
      </c>
    </row>
    <row r="174" spans="1:7" x14ac:dyDescent="0.25">
      <c r="A174" s="24" t="s">
        <v>592</v>
      </c>
      <c r="B174" s="20" t="s">
        <v>593</v>
      </c>
      <c r="C174" s="100">
        <v>0.40699999999999997</v>
      </c>
      <c r="D174" s="100">
        <v>0.16800000000000001</v>
      </c>
      <c r="E174" s="100"/>
      <c r="F174" s="100">
        <v>0.57499999999999996</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1.7589999999999999E-4</v>
      </c>
      <c r="D180" s="135">
        <v>5.5199999999999997E-6</v>
      </c>
      <c r="E180" s="101"/>
      <c r="F180" s="135">
        <v>1.8142000000000001E-4</v>
      </c>
    </row>
    <row r="181" spans="1:7" outlineLevel="1" x14ac:dyDescent="0.25">
      <c r="A181" s="24" t="s">
        <v>2185</v>
      </c>
      <c r="B181" s="94" t="s">
        <v>2184</v>
      </c>
      <c r="C181" s="135">
        <v>1.4422999999999999E-4</v>
      </c>
      <c r="D181" s="135">
        <v>0</v>
      </c>
      <c r="E181" s="101"/>
      <c r="F181" s="135">
        <v>1.4422999999999999E-4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189.614</v>
      </c>
      <c r="D187" s="104">
        <v>121636</v>
      </c>
      <c r="E187" s="38"/>
      <c r="F187" s="273">
        <v>0.70799999999999996</v>
      </c>
      <c r="G187" s="273">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2306</v>
      </c>
      <c r="C190" s="103">
        <v>10264.700000000001</v>
      </c>
      <c r="D190" s="104">
        <v>102186</v>
      </c>
      <c r="E190" s="38"/>
      <c r="F190" s="109">
        <f>IF($C$214=0,"",IF(C190="[for completion]","",IF(C190="","",C190/$C$214)))</f>
        <v>0.44505482594010554</v>
      </c>
      <c r="G190" s="109">
        <f>IF($D$214=0,"",IF(D190="[for completion]","",IF(D190="","",D190/$D$214)))</f>
        <v>0.84009668190338382</v>
      </c>
    </row>
    <row r="191" spans="1:7" x14ac:dyDescent="0.25">
      <c r="A191" s="24" t="s">
        <v>612</v>
      </c>
      <c r="B191" s="41" t="s">
        <v>2307</v>
      </c>
      <c r="C191" s="103">
        <v>5583.5</v>
      </c>
      <c r="D191" s="104">
        <v>15793</v>
      </c>
      <c r="E191" s="38"/>
      <c r="F191" s="109">
        <f t="shared" ref="F191:F213" si="1">IF($C$214=0,"",IF(C191="[for completion]","",IF(C191="","",C191/$C$214)))</f>
        <v>0.24208828515558944</v>
      </c>
      <c r="G191" s="109">
        <f t="shared" ref="G191:G213" si="2">IF($D$214=0,"",IF(D191="[for completion]","",IF(D191="","",D191/$D$214)))</f>
        <v>0.12983820579433719</v>
      </c>
    </row>
    <row r="192" spans="1:7" x14ac:dyDescent="0.25">
      <c r="A192" s="24" t="s">
        <v>613</v>
      </c>
      <c r="B192" s="41" t="s">
        <v>2308</v>
      </c>
      <c r="C192" s="103">
        <v>4327.3</v>
      </c>
      <c r="D192" s="104">
        <v>3523</v>
      </c>
      <c r="E192" s="38"/>
      <c r="F192" s="109">
        <f t="shared" si="1"/>
        <v>0.18762221480322061</v>
      </c>
      <c r="G192" s="109">
        <f t="shared" si="2"/>
        <v>2.8963464763721268E-2</v>
      </c>
    </row>
    <row r="193" spans="1:7" x14ac:dyDescent="0.25">
      <c r="A193" s="24" t="s">
        <v>614</v>
      </c>
      <c r="B193" s="41" t="s">
        <v>2309</v>
      </c>
      <c r="C193" s="103">
        <v>2888.4</v>
      </c>
      <c r="D193" s="104">
        <v>134</v>
      </c>
      <c r="E193" s="38"/>
      <c r="F193" s="109">
        <f t="shared" si="1"/>
        <v>0.12523467410108438</v>
      </c>
      <c r="G193" s="109">
        <f t="shared" si="2"/>
        <v>1.1016475385576638E-3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23063.9</v>
      </c>
      <c r="D214" s="48">
        <f>SUM(D190:D213)</f>
        <v>121636</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0.42430000000000001</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4245.1000000000004</v>
      </c>
      <c r="D219" s="104" t="s">
        <v>778</v>
      </c>
      <c r="F219" s="109">
        <f t="shared" ref="F219:F233" si="3">IF($C$227=0,"",IF(C219="[for completion]","",C219/$C$227))</f>
        <v>0.1840582035128491</v>
      </c>
      <c r="G219" s="109" t="str">
        <f t="shared" ref="G219:G233" si="4">IF($D$227=0,"",IF(D219="[for completion]","",D219/$D$227))</f>
        <v/>
      </c>
    </row>
    <row r="220" spans="1:7" x14ac:dyDescent="0.25">
      <c r="A220" s="24" t="s">
        <v>642</v>
      </c>
      <c r="B220" s="24" t="s">
        <v>643</v>
      </c>
      <c r="C220" s="103">
        <v>2607.3000000000002</v>
      </c>
      <c r="D220" s="104" t="s">
        <v>778</v>
      </c>
      <c r="F220" s="109">
        <f t="shared" si="3"/>
        <v>0.1130467960752518</v>
      </c>
      <c r="G220" s="109" t="str">
        <f t="shared" si="4"/>
        <v/>
      </c>
    </row>
    <row r="221" spans="1:7" x14ac:dyDescent="0.25">
      <c r="A221" s="24" t="s">
        <v>644</v>
      </c>
      <c r="B221" s="24" t="s">
        <v>645</v>
      </c>
      <c r="C221" s="103">
        <v>16211.5</v>
      </c>
      <c r="D221" s="104" t="s">
        <v>778</v>
      </c>
      <c r="F221" s="109">
        <f t="shared" si="3"/>
        <v>0.70289500041189912</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23063.9</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0.50900000000000001</v>
      </c>
      <c r="E260" s="94"/>
      <c r="F260" s="94"/>
      <c r="G260" s="94"/>
    </row>
    <row r="261" spans="1:14" x14ac:dyDescent="0.25">
      <c r="A261" s="24" t="s">
        <v>695</v>
      </c>
      <c r="B261" s="24" t="s">
        <v>696</v>
      </c>
      <c r="C261" s="100">
        <v>0</v>
      </c>
      <c r="E261" s="94"/>
      <c r="F261" s="94"/>
    </row>
    <row r="262" spans="1:14" x14ac:dyDescent="0.25">
      <c r="A262" s="24" t="s">
        <v>697</v>
      </c>
      <c r="B262" s="24" t="s">
        <v>698</v>
      </c>
      <c r="C262" s="100">
        <v>0.46200000000000002</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2.9000000000000001E-2</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0.34599999999999997</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3221.3</v>
      </c>
      <c r="D333" s="24" t="s">
        <v>778</v>
      </c>
      <c r="E333" s="30"/>
      <c r="F333" s="109">
        <f>IF($C$346=0,"",IF(C333="[For completion]","",C333/$C$346))</f>
        <v>0.13966848624907324</v>
      </c>
      <c r="G333" s="109" t="str">
        <f>IF($D$346=0,"",IF(D333="[For completion]","",D333/$D$346))</f>
        <v/>
      </c>
    </row>
    <row r="334" spans="1:7" customFormat="1" x14ac:dyDescent="0.25">
      <c r="A334" s="24" t="s">
        <v>1685</v>
      </c>
      <c r="B334" s="41" t="s">
        <v>1192</v>
      </c>
      <c r="C334" s="103">
        <v>1607.6</v>
      </c>
      <c r="D334" s="24" t="s">
        <v>778</v>
      </c>
      <c r="E334" s="30"/>
      <c r="F334" s="109">
        <f t="shared" ref="F334:F345" si="13">IF($C$346=0,"",IF(C334="[For completion]","",C334/$C$346))</f>
        <v>6.9702001829699226E-2</v>
      </c>
      <c r="G334" s="109" t="str">
        <f t="shared" ref="G334:G345" si="14">IF($D$346=0,"",IF(D334="[For completion]","",D334/$D$346))</f>
        <v/>
      </c>
    </row>
    <row r="335" spans="1:7" customFormat="1" x14ac:dyDescent="0.25">
      <c r="A335" s="24" t="s">
        <v>1686</v>
      </c>
      <c r="B335" s="41" t="s">
        <v>1833</v>
      </c>
      <c r="C335" s="103">
        <v>2287.6</v>
      </c>
      <c r="D335" s="24" t="s">
        <v>778</v>
      </c>
      <c r="E335" s="30"/>
      <c r="F335" s="109">
        <f t="shared" si="13"/>
        <v>9.9185306908198531E-2</v>
      </c>
      <c r="G335" s="109" t="str">
        <f t="shared" si="14"/>
        <v/>
      </c>
    </row>
    <row r="336" spans="1:7" customFormat="1" x14ac:dyDescent="0.25">
      <c r="A336" s="24" t="s">
        <v>1687</v>
      </c>
      <c r="B336" s="41" t="s">
        <v>1193</v>
      </c>
      <c r="C336" s="103">
        <v>2273.1999999999998</v>
      </c>
      <c r="D336" s="24" t="s">
        <v>778</v>
      </c>
      <c r="E336" s="30"/>
      <c r="F336" s="109">
        <f t="shared" si="13"/>
        <v>9.8560954565359724E-2</v>
      </c>
      <c r="G336" s="109" t="str">
        <f t="shared" si="14"/>
        <v/>
      </c>
    </row>
    <row r="337" spans="1:7" customFormat="1" x14ac:dyDescent="0.25">
      <c r="A337" s="24" t="s">
        <v>1688</v>
      </c>
      <c r="B337" s="41" t="s">
        <v>1194</v>
      </c>
      <c r="C337" s="103">
        <v>2000.4</v>
      </c>
      <c r="D337" s="24" t="s">
        <v>778</v>
      </c>
      <c r="E337" s="30"/>
      <c r="F337" s="109">
        <f t="shared" si="13"/>
        <v>8.6732946292691182E-2</v>
      </c>
      <c r="G337" s="109" t="str">
        <f t="shared" si="14"/>
        <v/>
      </c>
    </row>
    <row r="338" spans="1:7" customFormat="1" x14ac:dyDescent="0.25">
      <c r="A338" s="24" t="s">
        <v>1689</v>
      </c>
      <c r="B338" s="41" t="s">
        <v>1195</v>
      </c>
      <c r="C338" s="103">
        <v>1423.9</v>
      </c>
      <c r="D338" s="24" t="s">
        <v>778</v>
      </c>
      <c r="E338" s="30"/>
      <c r="F338" s="109">
        <f t="shared" si="13"/>
        <v>6.1737173678345823E-2</v>
      </c>
      <c r="G338" s="109" t="str">
        <f t="shared" si="14"/>
        <v/>
      </c>
    </row>
    <row r="339" spans="1:7" customFormat="1" x14ac:dyDescent="0.25">
      <c r="A339" s="24" t="s">
        <v>1690</v>
      </c>
      <c r="B339" s="41" t="s">
        <v>1196</v>
      </c>
      <c r="C339" s="103">
        <v>2305.6</v>
      </c>
      <c r="D339" s="24" t="s">
        <v>778</v>
      </c>
      <c r="E339" s="30"/>
      <c r="F339" s="109">
        <f t="shared" si="13"/>
        <v>9.9965747336747041E-2</v>
      </c>
      <c r="G339" s="109" t="str">
        <f t="shared" si="14"/>
        <v/>
      </c>
    </row>
    <row r="340" spans="1:7" customFormat="1" x14ac:dyDescent="0.25">
      <c r="A340" s="24" t="s">
        <v>1691</v>
      </c>
      <c r="B340" s="41" t="s">
        <v>1197</v>
      </c>
      <c r="C340" s="103">
        <v>1022.8</v>
      </c>
      <c r="D340" s="24" t="s">
        <v>778</v>
      </c>
      <c r="E340" s="30"/>
      <c r="F340" s="109">
        <f t="shared" si="13"/>
        <v>4.434635946218983E-2</v>
      </c>
      <c r="G340" s="109" t="str">
        <f t="shared" si="14"/>
        <v/>
      </c>
    </row>
    <row r="341" spans="1:7" customFormat="1" x14ac:dyDescent="0.25">
      <c r="A341" s="24" t="s">
        <v>1692</v>
      </c>
      <c r="B341" s="41" t="s">
        <v>2208</v>
      </c>
      <c r="C341" s="103">
        <v>794.3</v>
      </c>
      <c r="D341" s="24" t="s">
        <v>778</v>
      </c>
      <c r="E341" s="30"/>
      <c r="F341" s="109">
        <f t="shared" si="13"/>
        <v>3.4439101799782344E-2</v>
      </c>
      <c r="G341" s="109" t="str">
        <f t="shared" si="14"/>
        <v/>
      </c>
    </row>
    <row r="342" spans="1:7" customFormat="1" x14ac:dyDescent="0.25">
      <c r="A342" s="24" t="s">
        <v>1693</v>
      </c>
      <c r="B342" s="24" t="s">
        <v>2211</v>
      </c>
      <c r="C342" s="103">
        <v>1374.2</v>
      </c>
      <c r="D342" s="24" t="s">
        <v>778</v>
      </c>
      <c r="F342" s="109">
        <f t="shared" si="13"/>
        <v>5.9582290939520208E-2</v>
      </c>
      <c r="G342" s="109" t="str">
        <f t="shared" si="14"/>
        <v/>
      </c>
    </row>
    <row r="343" spans="1:7" customFormat="1" x14ac:dyDescent="0.25">
      <c r="A343" s="24" t="s">
        <v>1694</v>
      </c>
      <c r="B343" s="24" t="s">
        <v>2209</v>
      </c>
      <c r="C343" s="103">
        <v>3622.8</v>
      </c>
      <c r="D343" s="24" t="s">
        <v>778</v>
      </c>
      <c r="F343" s="109">
        <f t="shared" si="13"/>
        <v>0.15707664358586365</v>
      </c>
      <c r="G343" s="109" t="str">
        <f t="shared" si="14"/>
        <v/>
      </c>
    </row>
    <row r="344" spans="1:7" customFormat="1" x14ac:dyDescent="0.25">
      <c r="A344" s="24" t="s">
        <v>2205</v>
      </c>
      <c r="B344" s="41" t="s">
        <v>2210</v>
      </c>
      <c r="C344" s="103">
        <v>1044.5999999999999</v>
      </c>
      <c r="D344" s="24" t="s">
        <v>778</v>
      </c>
      <c r="E344" s="30"/>
      <c r="F344" s="109">
        <f t="shared" si="13"/>
        <v>4.5291559536765245E-2</v>
      </c>
      <c r="G344" s="109" t="str">
        <f t="shared" si="14"/>
        <v/>
      </c>
    </row>
    <row r="345" spans="1:7" customFormat="1" x14ac:dyDescent="0.25">
      <c r="A345" s="24" t="s">
        <v>2206</v>
      </c>
      <c r="B345" s="24" t="s">
        <v>1592</v>
      </c>
      <c r="C345" s="103">
        <v>85.6</v>
      </c>
      <c r="D345" s="24" t="s">
        <v>778</v>
      </c>
      <c r="F345" s="109">
        <f t="shared" si="13"/>
        <v>3.7114278157640295E-3</v>
      </c>
      <c r="G345" s="109" t="str">
        <f t="shared" si="14"/>
        <v/>
      </c>
    </row>
    <row r="346" spans="1:7" customFormat="1" x14ac:dyDescent="0.25">
      <c r="A346" s="24" t="s">
        <v>2207</v>
      </c>
      <c r="B346" s="41" t="s">
        <v>94</v>
      </c>
      <c r="C346" s="103">
        <f>SUM(C333:C345)</f>
        <v>23063.899999999998</v>
      </c>
      <c r="D346" s="24">
        <f>SUM(D333:D345)</f>
        <v>0</v>
      </c>
      <c r="E346" s="30"/>
      <c r="F346" s="117">
        <f>SUM(F333:F345)</f>
        <v>1</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9716.2999999999993</v>
      </c>
      <c r="D358" s="24" t="s">
        <v>778</v>
      </c>
      <c r="E358" s="30"/>
      <c r="F358" s="109">
        <f>IF($C$365=0,"",IF(C358="[For completion]","",C358/$C$365))</f>
        <v>0.42127740755032755</v>
      </c>
      <c r="G358" s="109" t="str">
        <f>IF($D$365=0,"",IF(D358="[For completion]","",D358/$D$365))</f>
        <v/>
      </c>
    </row>
    <row r="359" spans="1:7" customFormat="1" x14ac:dyDescent="0.25">
      <c r="A359" s="24" t="s">
        <v>2010</v>
      </c>
      <c r="B359" s="122" t="s">
        <v>1581</v>
      </c>
      <c r="C359" s="103">
        <v>5231.3999999999996</v>
      </c>
      <c r="D359" s="24" t="s">
        <v>778</v>
      </c>
      <c r="E359" s="30"/>
      <c r="F359" s="109">
        <f t="shared" ref="F359:F364" si="15">IF($C$365=0,"",IF(C359="[For completion]","",C359/$C$365))</f>
        <v>0.22682200321714888</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7985.8</v>
      </c>
      <c r="D362" s="24" t="s">
        <v>778</v>
      </c>
      <c r="E362" s="30"/>
      <c r="F362" s="109">
        <f t="shared" si="15"/>
        <v>0.34624673190570548</v>
      </c>
      <c r="G362" s="109" t="str">
        <f t="shared" si="16"/>
        <v/>
      </c>
    </row>
    <row r="363" spans="1:7" customFormat="1" x14ac:dyDescent="0.25">
      <c r="A363" s="24" t="s">
        <v>2014</v>
      </c>
      <c r="B363" s="41" t="s">
        <v>1585</v>
      </c>
      <c r="C363" s="103">
        <v>64.599999999999994</v>
      </c>
      <c r="D363" s="24" t="s">
        <v>778</v>
      </c>
      <c r="E363" s="30"/>
      <c r="F363" s="109">
        <f t="shared" si="15"/>
        <v>2.8009139824574335E-3</v>
      </c>
      <c r="G363" s="109" t="str">
        <f t="shared" si="16"/>
        <v/>
      </c>
    </row>
    <row r="364" spans="1:7" customFormat="1" x14ac:dyDescent="0.25">
      <c r="A364" s="24" t="s">
        <v>2015</v>
      </c>
      <c r="B364" s="41" t="s">
        <v>1199</v>
      </c>
      <c r="C364" s="103">
        <v>65.8</v>
      </c>
      <c r="D364" s="24" t="s">
        <v>778</v>
      </c>
      <c r="E364" s="30"/>
      <c r="F364" s="109">
        <f t="shared" si="15"/>
        <v>2.8529433443606677E-3</v>
      </c>
      <c r="G364" s="109" t="str">
        <f t="shared" si="16"/>
        <v/>
      </c>
    </row>
    <row r="365" spans="1:7" customFormat="1" x14ac:dyDescent="0.25">
      <c r="A365" s="24" t="s">
        <v>2016</v>
      </c>
      <c r="B365" s="41" t="s">
        <v>94</v>
      </c>
      <c r="C365" s="103">
        <f>SUM(C358:C364)</f>
        <v>23063.899999999998</v>
      </c>
      <c r="D365" s="24">
        <f>SUM(D358:D364)</f>
        <v>0</v>
      </c>
      <c r="E365" s="30"/>
      <c r="F365" s="117">
        <f>SUM(F358:F364)</f>
        <v>1</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9934.7000000000007</v>
      </c>
      <c r="D368" s="24" t="s">
        <v>778</v>
      </c>
      <c r="E368" s="30"/>
      <c r="F368" s="109">
        <f>IF($C$372=0,"",IF(C368="[For completion]","",C368/$C$372))</f>
        <v>0.43074675141671614</v>
      </c>
      <c r="G368" s="109" t="str">
        <f>IF($D$372=0,"",IF(D368="[For completion]","",D368/$D$372))</f>
        <v/>
      </c>
    </row>
    <row r="369" spans="1:7" customFormat="1" x14ac:dyDescent="0.25">
      <c r="A369" s="24" t="s">
        <v>2018</v>
      </c>
      <c r="B369" s="122" t="s">
        <v>1784</v>
      </c>
      <c r="C369" s="103">
        <v>11983.7</v>
      </c>
      <c r="D369" s="24" t="s">
        <v>778</v>
      </c>
      <c r="E369" s="30"/>
      <c r="F369" s="109">
        <f>IF($C$372=0,"",IF(C369="[For completion]","",C369/$C$372))</f>
        <v>0.51958688686648835</v>
      </c>
      <c r="G369" s="109" t="str">
        <f>IF($D$372=0,"",IF(D369="[For completion]","",D369/$D$372))</f>
        <v/>
      </c>
    </row>
    <row r="370" spans="1:7" customFormat="1" x14ac:dyDescent="0.25">
      <c r="A370" s="24" t="s">
        <v>2019</v>
      </c>
      <c r="B370" s="41" t="s">
        <v>1199</v>
      </c>
      <c r="C370" s="103">
        <v>1141.7</v>
      </c>
      <c r="D370" s="24" t="s">
        <v>778</v>
      </c>
      <c r="E370" s="30"/>
      <c r="F370" s="109">
        <f>IF($C$372=0,"",IF(C370="[For completion]","",C370/$C$372))</f>
        <v>4.9501602070768605E-2</v>
      </c>
      <c r="G370" s="109" t="str">
        <f>IF($D$372=0,"",IF(D370="[For completion]","",D370/$D$372))</f>
        <v/>
      </c>
    </row>
    <row r="371" spans="1:7" customFormat="1" x14ac:dyDescent="0.25">
      <c r="A371" s="24" t="s">
        <v>2020</v>
      </c>
      <c r="B371" s="24" t="s">
        <v>1592</v>
      </c>
      <c r="C371" s="103">
        <v>3.8</v>
      </c>
      <c r="D371" s="24" t="s">
        <v>778</v>
      </c>
      <c r="E371" s="30"/>
      <c r="F371" s="109">
        <f>IF($C$372=0,"",IF(C371="[For completion]","",C371/$C$372))</f>
        <v>1.6475964602690783E-4</v>
      </c>
      <c r="G371" s="109" t="str">
        <f>IF($D$372=0,"",IF(D371="[For completion]","",D371/$D$372))</f>
        <v/>
      </c>
    </row>
    <row r="372" spans="1:7" customFormat="1" x14ac:dyDescent="0.25">
      <c r="A372" s="24" t="s">
        <v>2021</v>
      </c>
      <c r="B372" s="41" t="s">
        <v>94</v>
      </c>
      <c r="C372" s="103">
        <f>SUM(C368:C371)</f>
        <v>23063.9</v>
      </c>
      <c r="D372" s="24">
        <f>SUM(D368:D371)</f>
        <v>0</v>
      </c>
      <c r="E372" s="30"/>
      <c r="F372" s="117">
        <f>SUM(F368:F371)</f>
        <v>1</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1462.06</v>
      </c>
      <c r="D425" s="160">
        <v>6510</v>
      </c>
      <c r="E425" s="38"/>
      <c r="F425" s="100">
        <v>0.29199999999999998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2306</v>
      </c>
      <c r="C428" s="103">
        <v>271.3</v>
      </c>
      <c r="D428" s="104">
        <v>2799</v>
      </c>
      <c r="E428" s="38"/>
      <c r="F428" s="109">
        <f t="shared" ref="F428:F451" si="18">IF($C$452=0,"",IF(C428="[for completion]","",C428/$C$452))</f>
        <v>2.8503887371296492E-2</v>
      </c>
      <c r="G428" s="109">
        <f t="shared" ref="G428:G451" si="19">IF($D$452=0,"",IF(D428="[for completion]","",D428/$D$452))</f>
        <v>0.42995391705069125</v>
      </c>
    </row>
    <row r="429" spans="1:7" x14ac:dyDescent="0.25">
      <c r="A429" s="24" t="s">
        <v>1616</v>
      </c>
      <c r="B429" s="41" t="s">
        <v>2307</v>
      </c>
      <c r="C429" s="103">
        <v>646.70000000000005</v>
      </c>
      <c r="D429" s="104">
        <v>1691</v>
      </c>
      <c r="E429" s="38"/>
      <c r="F429" s="109">
        <f t="shared" si="18"/>
        <v>6.7944946417314564E-2</v>
      </c>
      <c r="G429" s="109">
        <f t="shared" si="19"/>
        <v>0.25975422427035333</v>
      </c>
    </row>
    <row r="430" spans="1:7" x14ac:dyDescent="0.25">
      <c r="A430" s="24" t="s">
        <v>1617</v>
      </c>
      <c r="B430" s="41" t="s">
        <v>2308</v>
      </c>
      <c r="C430" s="103">
        <v>3059.9</v>
      </c>
      <c r="D430" s="104">
        <v>1597</v>
      </c>
      <c r="E430" s="38"/>
      <c r="F430" s="109">
        <f t="shared" si="18"/>
        <v>0.32148560621979411</v>
      </c>
      <c r="G430" s="109">
        <f t="shared" si="19"/>
        <v>0.24531490015360982</v>
      </c>
    </row>
    <row r="431" spans="1:7" x14ac:dyDescent="0.25">
      <c r="A431" s="24" t="s">
        <v>1618</v>
      </c>
      <c r="B431" s="41" t="s">
        <v>2309</v>
      </c>
      <c r="C431" s="103">
        <v>5540.1</v>
      </c>
      <c r="D431" s="104">
        <v>423</v>
      </c>
      <c r="E431" s="38"/>
      <c r="F431" s="109">
        <f t="shared" si="18"/>
        <v>0.58206555999159493</v>
      </c>
      <c r="G431" s="109">
        <f t="shared" si="19"/>
        <v>6.4976958525345616E-2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9518</v>
      </c>
      <c r="D452" s="48">
        <f>SUM(D428:D451)</f>
        <v>6510</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0.44719999999999999</v>
      </c>
      <c r="G454" s="24"/>
    </row>
    <row r="455" spans="1:7" x14ac:dyDescent="0.25">
      <c r="G455" s="24"/>
    </row>
    <row r="456" spans="1:7" x14ac:dyDescent="0.25">
      <c r="B456" s="41" t="s">
        <v>639</v>
      </c>
      <c r="G456" s="24"/>
    </row>
    <row r="457" spans="1:7" x14ac:dyDescent="0.25">
      <c r="A457" s="24" t="s">
        <v>1625</v>
      </c>
      <c r="B457" s="24" t="s">
        <v>641</v>
      </c>
      <c r="C457" s="103">
        <v>1426.5</v>
      </c>
      <c r="D457" s="104" t="s">
        <v>778</v>
      </c>
      <c r="F457" s="109">
        <f>IF($C$465=0,"",IF(C457="[for completion]","",C457/$C$465))</f>
        <v>0.14987392309308678</v>
      </c>
      <c r="G457" s="109" t="str">
        <f>IF($D$465=0,"",IF(D457="[for completion]","",D457/$D$465))</f>
        <v/>
      </c>
    </row>
    <row r="458" spans="1:7" x14ac:dyDescent="0.25">
      <c r="A458" s="24" t="s">
        <v>1626</v>
      </c>
      <c r="B458" s="24" t="s">
        <v>643</v>
      </c>
      <c r="C458" s="103">
        <v>1069</v>
      </c>
      <c r="D458" s="104" t="s">
        <v>778</v>
      </c>
      <c r="F458" s="109">
        <f t="shared" ref="F458:F471" si="20">IF($C$465=0,"",IF(C458="[for completion]","",C458/$C$465))</f>
        <v>0.11231351124185754</v>
      </c>
      <c r="G458" s="109" t="str">
        <f t="shared" ref="G458:G471" si="21">IF($D$465=0,"",IF(D458="[for completion]","",D458/$D$465))</f>
        <v/>
      </c>
    </row>
    <row r="459" spans="1:7" x14ac:dyDescent="0.25">
      <c r="A459" s="24" t="s">
        <v>1627</v>
      </c>
      <c r="B459" s="24" t="s">
        <v>645</v>
      </c>
      <c r="C459" s="103">
        <v>7022.5</v>
      </c>
      <c r="D459" s="104" t="s">
        <v>778</v>
      </c>
      <c r="F459" s="109">
        <f t="shared" si="20"/>
        <v>0.73781256566505571</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9518</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0.29099999999999998</v>
      </c>
      <c r="G498" s="24"/>
    </row>
    <row r="499" spans="1:7" x14ac:dyDescent="0.25">
      <c r="A499" s="24" t="s">
        <v>1979</v>
      </c>
      <c r="B499" s="41" t="s">
        <v>727</v>
      </c>
      <c r="C499" s="100">
        <v>0.56299999999999994</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4.2999999999999997E-2</v>
      </c>
      <c r="G502" s="24"/>
    </row>
    <row r="503" spans="1:7" x14ac:dyDescent="0.25">
      <c r="A503" s="24" t="s">
        <v>1983</v>
      </c>
      <c r="B503" s="41" t="s">
        <v>731</v>
      </c>
      <c r="C503" s="100" t="s">
        <v>778</v>
      </c>
      <c r="G503" s="24"/>
    </row>
    <row r="504" spans="1:7" x14ac:dyDescent="0.25">
      <c r="A504" s="24" t="s">
        <v>1984</v>
      </c>
      <c r="B504" s="41" t="s">
        <v>732</v>
      </c>
      <c r="C504" s="100">
        <v>7.5999999999999998E-2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1.4E-2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1406.1</v>
      </c>
      <c r="D572" s="104" t="s">
        <v>778</v>
      </c>
      <c r="E572" s="30"/>
      <c r="F572" s="109">
        <f>IF($C$585=0,"",IF(C572="[for completion]","",IF(C572="","",C572/$C$585)))</f>
        <v>0.14773061567556212</v>
      </c>
      <c r="G572" s="109" t="str">
        <f>IF($D$585=0,"",IF(D572="[for completion]","",IF(D572="","",D572/$D$585)))</f>
        <v/>
      </c>
    </row>
    <row r="573" spans="1:7" customFormat="1" x14ac:dyDescent="0.25">
      <c r="A573" s="24" t="s">
        <v>2116</v>
      </c>
      <c r="B573" s="41" t="s">
        <v>1192</v>
      </c>
      <c r="C573" s="103">
        <v>233.2</v>
      </c>
      <c r="D573" s="104" t="s">
        <v>778</v>
      </c>
      <c r="E573" s="30"/>
      <c r="F573" s="109">
        <f>IF($C$585=0,"",IF(C573="[for completion]","",IF(C573="","",C573/$C$585)))</f>
        <v>2.4500945576801852E-2</v>
      </c>
      <c r="G573" s="109" t="str">
        <f>IF($D$585=0,"",IF(D573="[for completion]","",IF(D573="","",D573/$D$585)))</f>
        <v/>
      </c>
    </row>
    <row r="574" spans="1:7" customFormat="1" x14ac:dyDescent="0.25">
      <c r="A574" s="24" t="s">
        <v>2117</v>
      </c>
      <c r="B574" s="41" t="s">
        <v>1833</v>
      </c>
      <c r="C574" s="103">
        <v>813.6</v>
      </c>
      <c r="D574" s="104" t="s">
        <v>778</v>
      </c>
      <c r="E574" s="30"/>
      <c r="F574" s="109">
        <f>IF($C$585=0,"",IF(C574="[for completion]","",IF(C574="","",C574/$C$585)))</f>
        <v>8.5480142887161187E-2</v>
      </c>
      <c r="G574" s="109" t="str">
        <f>IF($D$585=0,"",IF(D574="[for completion]","",IF(D574="","",D574/$D$585)))</f>
        <v/>
      </c>
    </row>
    <row r="575" spans="1:7" customFormat="1" x14ac:dyDescent="0.25">
      <c r="A575" s="24" t="s">
        <v>2118</v>
      </c>
      <c r="B575" s="41" t="s">
        <v>1193</v>
      </c>
      <c r="C575" s="103">
        <v>398.7</v>
      </c>
      <c r="D575" s="104" t="s">
        <v>778</v>
      </c>
      <c r="E575" s="30"/>
      <c r="F575" s="109">
        <f>IF($C$585=0,"",IF(C575="[for completion]","",IF(C575="","",C575/$C$585)))</f>
        <v>4.1889052321916379E-2</v>
      </c>
      <c r="G575" s="109" t="str">
        <f>IF($D$585=0,"",IF(D575="[for completion]","",IF(D575="","",D575/$D$585)))</f>
        <v/>
      </c>
    </row>
    <row r="576" spans="1:7" customFormat="1" x14ac:dyDescent="0.25">
      <c r="A576" s="24" t="s">
        <v>2119</v>
      </c>
      <c r="B576" s="41" t="s">
        <v>1194</v>
      </c>
      <c r="C576" s="103">
        <v>767.4</v>
      </c>
      <c r="D576" s="104" t="s">
        <v>778</v>
      </c>
      <c r="E576" s="30"/>
      <c r="F576" s="109">
        <f>IF($C$585=0,"",IF(C576="[for completion]","",IF(C576="","",C576/$C$585)))</f>
        <v>8.0626181971002325E-2</v>
      </c>
      <c r="G576" s="109" t="str">
        <f>IF($D$585=0,"",IF(D576="[for completion]","",IF(D576="","",D576/$D$585)))</f>
        <v/>
      </c>
    </row>
    <row r="577" spans="1:7" customFormat="1" x14ac:dyDescent="0.25">
      <c r="A577" s="24" t="s">
        <v>2120</v>
      </c>
      <c r="B577" s="41" t="s">
        <v>1195</v>
      </c>
      <c r="C577" s="103">
        <v>607.1</v>
      </c>
      <c r="D577" s="104" t="s">
        <v>778</v>
      </c>
      <c r="E577" s="30"/>
      <c r="F577" s="109">
        <f t="shared" ref="F577:F584" si="30">IF($C$585=0,"",IF(C577="[for completion]","",IF(C577="","",C577/$C$585)))</f>
        <v>6.3784408489178407E-2</v>
      </c>
      <c r="G577" s="109" t="str">
        <f t="shared" ref="G577:G584" si="31">IF($D$585=0,"",IF(D577="[for completion]","",IF(D577="","",D577/$D$585)))</f>
        <v/>
      </c>
    </row>
    <row r="578" spans="1:7" customFormat="1" x14ac:dyDescent="0.25">
      <c r="A578" s="24" t="s">
        <v>2121</v>
      </c>
      <c r="B578" s="41" t="s">
        <v>1196</v>
      </c>
      <c r="C578" s="103">
        <v>1321.9</v>
      </c>
      <c r="D578" s="104" t="s">
        <v>778</v>
      </c>
      <c r="E578" s="30"/>
      <c r="F578" s="109">
        <f t="shared" si="30"/>
        <v>0.13888421937381806</v>
      </c>
      <c r="G578" s="109" t="str">
        <f t="shared" si="31"/>
        <v/>
      </c>
    </row>
    <row r="579" spans="1:7" customFormat="1" x14ac:dyDescent="0.25">
      <c r="A579" s="24" t="s">
        <v>2122</v>
      </c>
      <c r="B579" s="41" t="s">
        <v>1197</v>
      </c>
      <c r="C579" s="103">
        <v>805.4</v>
      </c>
      <c r="D579" s="104" t="s">
        <v>778</v>
      </c>
      <c r="E579" s="30"/>
      <c r="F579" s="109">
        <f t="shared" si="30"/>
        <v>8.461861735658753E-2</v>
      </c>
      <c r="G579" s="109" t="str">
        <f t="shared" si="31"/>
        <v/>
      </c>
    </row>
    <row r="580" spans="1:7" customFormat="1" x14ac:dyDescent="0.25">
      <c r="A580" s="24" t="s">
        <v>2123</v>
      </c>
      <c r="B580" s="41" t="s">
        <v>2208</v>
      </c>
      <c r="C580" s="103">
        <v>703.5</v>
      </c>
      <c r="D580" s="24" t="s">
        <v>778</v>
      </c>
      <c r="E580" s="30"/>
      <c r="F580" s="109">
        <f t="shared" si="30"/>
        <v>7.3912586677873524E-2</v>
      </c>
      <c r="G580" s="109" t="str">
        <f t="shared" si="31"/>
        <v/>
      </c>
    </row>
    <row r="581" spans="1:7" customFormat="1" x14ac:dyDescent="0.25">
      <c r="A581" s="24" t="s">
        <v>2124</v>
      </c>
      <c r="B581" s="24" t="s">
        <v>2211</v>
      </c>
      <c r="C581" s="103">
        <v>1061</v>
      </c>
      <c r="D581" s="24" t="s">
        <v>778</v>
      </c>
      <c r="F581" s="109">
        <f t="shared" si="30"/>
        <v>0.11147299852910278</v>
      </c>
      <c r="G581" s="109" t="str">
        <f t="shared" si="31"/>
        <v/>
      </c>
    </row>
    <row r="582" spans="1:7" customFormat="1" x14ac:dyDescent="0.25">
      <c r="A582" s="24" t="s">
        <v>2125</v>
      </c>
      <c r="B582" s="24" t="s">
        <v>2209</v>
      </c>
      <c r="C582" s="103">
        <v>860.3</v>
      </c>
      <c r="D582" s="24" t="s">
        <v>778</v>
      </c>
      <c r="F582" s="109">
        <f t="shared" si="30"/>
        <v>9.0386635847867214E-2</v>
      </c>
      <c r="G582" s="109" t="str">
        <f t="shared" si="31"/>
        <v/>
      </c>
    </row>
    <row r="583" spans="1:7" customFormat="1" x14ac:dyDescent="0.25">
      <c r="A583" s="24" t="s">
        <v>2220</v>
      </c>
      <c r="B583" s="41" t="s">
        <v>2210</v>
      </c>
      <c r="C583" s="103">
        <v>389.4</v>
      </c>
      <c r="D583" s="24" t="s">
        <v>778</v>
      </c>
      <c r="E583" s="30"/>
      <c r="F583" s="109">
        <f t="shared" si="30"/>
        <v>4.0911956293338943E-2</v>
      </c>
      <c r="G583" s="109" t="str">
        <f t="shared" si="31"/>
        <v/>
      </c>
    </row>
    <row r="584" spans="1:7" customFormat="1" x14ac:dyDescent="0.25">
      <c r="A584" s="24" t="s">
        <v>2221</v>
      </c>
      <c r="B584" s="24" t="s">
        <v>1592</v>
      </c>
      <c r="C584" s="103">
        <v>150.4</v>
      </c>
      <c r="D584" s="104" t="s">
        <v>778</v>
      </c>
      <c r="E584" s="30"/>
      <c r="F584" s="109">
        <f t="shared" si="30"/>
        <v>1.5801638999789876E-2</v>
      </c>
      <c r="G584" s="109" t="str">
        <f t="shared" si="31"/>
        <v/>
      </c>
    </row>
    <row r="585" spans="1:7" customFormat="1" x14ac:dyDescent="0.25">
      <c r="A585" s="24" t="s">
        <v>2222</v>
      </c>
      <c r="B585" s="41" t="s">
        <v>94</v>
      </c>
      <c r="C585" s="103">
        <f>SUM(C572:C584)</f>
        <v>9517.9999999999982</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3087.7</v>
      </c>
      <c r="D597" s="104" t="s">
        <v>778</v>
      </c>
      <c r="E597" s="30"/>
      <c r="F597" s="109">
        <f>IF($C$601=0,"",IF(C597="[for completion]","",IF(C597="","",C597/$C$601)))</f>
        <v>0.32440638789661691</v>
      </c>
      <c r="G597" s="109" t="str">
        <f>IF($D$601=0,"",IF(D597="[for completion]","",IF(D597="","",D597/$D$601)))</f>
        <v/>
      </c>
    </row>
    <row r="598" spans="1:7" x14ac:dyDescent="0.25">
      <c r="A598" s="24" t="s">
        <v>2128</v>
      </c>
      <c r="B598" s="122" t="s">
        <v>1738</v>
      </c>
      <c r="C598" s="103">
        <v>5378.1</v>
      </c>
      <c r="D598" s="104" t="s">
        <v>778</v>
      </c>
      <c r="E598" s="30"/>
      <c r="F598" s="109">
        <f>IF($C$601=0,"",IF(C598="[for completion]","",IF(C598="","",C598/$C$601)))</f>
        <v>0.56504517755831063</v>
      </c>
      <c r="G598" s="109" t="str">
        <f>IF($D$601=0,"",IF(D598="[for completion]","",IF(D598="","",D598/$D$601)))</f>
        <v/>
      </c>
    </row>
    <row r="599" spans="1:7" x14ac:dyDescent="0.25">
      <c r="A599" s="24" t="s">
        <v>2129</v>
      </c>
      <c r="B599" s="41" t="s">
        <v>1199</v>
      </c>
      <c r="C599" s="103">
        <v>1052.2</v>
      </c>
      <c r="D599" s="104" t="s">
        <v>778</v>
      </c>
      <c r="E599" s="30"/>
      <c r="F599" s="109">
        <f>IF($C$601=0,"",IF(C599="[for completion]","",IF(C599="","",C599/$C$601)))</f>
        <v>0.1105484345450725</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9518</v>
      </c>
      <c r="D601" s="104">
        <f>SUM(D597:D600)</f>
        <v>0</v>
      </c>
      <c r="E601" s="30"/>
      <c r="F601" s="100">
        <f>SUM(F597:F600)</f>
        <v>1</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74" t="s">
        <v>2786</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2310</v>
      </c>
    </row>
    <row r="10" spans="1:3" ht="157.5" customHeight="1" x14ac:dyDescent="0.25">
      <c r="A10" s="1" t="s">
        <v>746</v>
      </c>
      <c r="B10" s="38" t="s">
        <v>960</v>
      </c>
      <c r="C10" s="275" t="s">
        <v>2311</v>
      </c>
    </row>
    <row r="11" spans="1:3" ht="77.25" customHeight="1" x14ac:dyDescent="0.25">
      <c r="A11" s="1" t="s">
        <v>747</v>
      </c>
      <c r="B11" s="38" t="s">
        <v>748</v>
      </c>
      <c r="C11" s="275" t="s">
        <v>2312</v>
      </c>
    </row>
    <row r="12" spans="1:3" ht="30.75" customHeight="1" x14ac:dyDescent="0.25">
      <c r="A12" s="1" t="s">
        <v>749</v>
      </c>
      <c r="B12" s="38" t="s">
        <v>2192</v>
      </c>
      <c r="C12" s="126" t="s">
        <v>2193</v>
      </c>
    </row>
    <row r="13" spans="1:3" ht="60" x14ac:dyDescent="0.25">
      <c r="A13" s="1" t="s">
        <v>751</v>
      </c>
      <c r="B13" s="38" t="s">
        <v>750</v>
      </c>
      <c r="C13" s="275" t="s">
        <v>2313</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75" t="s">
        <v>2314</v>
      </c>
    </row>
    <row r="17" spans="1:3" ht="69.75" customHeight="1" x14ac:dyDescent="0.25">
      <c r="A17" s="1" t="s">
        <v>759</v>
      </c>
      <c r="B17" s="42" t="s">
        <v>758</v>
      </c>
      <c r="C17" s="275" t="s">
        <v>2315</v>
      </c>
    </row>
    <row r="18" spans="1:3" ht="99" customHeight="1" x14ac:dyDescent="0.25">
      <c r="A18" s="1" t="s">
        <v>761</v>
      </c>
      <c r="B18" s="42" t="s">
        <v>760</v>
      </c>
      <c r="C18" s="275" t="s">
        <v>2316</v>
      </c>
    </row>
    <row r="19" spans="1:3" ht="39.75" customHeight="1" x14ac:dyDescent="0.25">
      <c r="A19" s="1" t="s">
        <v>2191</v>
      </c>
      <c r="B19" s="42" t="s">
        <v>762</v>
      </c>
      <c r="C19" s="275" t="s">
        <v>2317</v>
      </c>
    </row>
    <row r="20" spans="1:3" x14ac:dyDescent="0.25">
      <c r="A20" s="1" t="s">
        <v>2194</v>
      </c>
      <c r="B20" s="38" t="s">
        <v>2190</v>
      </c>
      <c r="C20" s="275" t="s">
        <v>2787</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75" t="s">
        <v>2318</v>
      </c>
    </row>
    <row r="30" spans="1:3" outlineLevel="1" x14ac:dyDescent="0.25">
      <c r="A30" s="1" t="s">
        <v>773</v>
      </c>
      <c r="B30" s="38" t="s">
        <v>1788</v>
      </c>
      <c r="C30" s="126" t="s">
        <v>775</v>
      </c>
    </row>
    <row r="31" spans="1:3" outlineLevel="1" x14ac:dyDescent="0.25">
      <c r="A31" s="1" t="s">
        <v>776</v>
      </c>
      <c r="B31" s="38" t="s">
        <v>1786</v>
      </c>
      <c r="C31" s="275" t="s">
        <v>2788</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53" t="s">
        <v>1085</v>
      </c>
      <c r="C48" s="126" t="s">
        <v>1086</v>
      </c>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2319</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D0A77-07C5-439A-9EC7-82DF960852DB}">
  <sheetPr>
    <tabColor rgb="FFFFD320"/>
    <pageSetUpPr fitToPage="1"/>
  </sheetPr>
  <dimension ref="A1:AMK41"/>
  <sheetViews>
    <sheetView zoomScaleNormal="90" workbookViewId="0">
      <selection activeCell="L21" sqref="L21"/>
    </sheetView>
  </sheetViews>
  <sheetFormatPr baseColWidth="10" defaultColWidth="9.140625" defaultRowHeight="15" x14ac:dyDescent="0.25"/>
  <cols>
    <col min="1" max="1" width="52.85546875" style="165" customWidth="1"/>
    <col min="2" max="2" width="11.5703125" style="165" customWidth="1"/>
    <col min="3" max="3" width="15.7109375" style="248" customWidth="1"/>
    <col min="4" max="8" width="15.7109375" style="165" customWidth="1"/>
    <col min="9" max="9" width="16.7109375" style="165" customWidth="1"/>
    <col min="10" max="10" width="17.7109375" style="165" customWidth="1"/>
    <col min="11" max="11" width="27" style="165" customWidth="1"/>
    <col min="12" max="12" width="38.140625" style="165" customWidth="1"/>
    <col min="13" max="13" width="37.85546875" style="165" customWidth="1"/>
    <col min="14" max="1025" width="11.42578125" style="165" customWidth="1"/>
    <col min="1026" max="16384" width="9.140625" style="249"/>
  </cols>
  <sheetData>
    <row r="1" spans="1:12" ht="15.75" customHeight="1" thickBot="1" x14ac:dyDescent="0.3">
      <c r="A1" s="161" t="s">
        <v>2320</v>
      </c>
      <c r="B1" s="162" t="s">
        <v>2792</v>
      </c>
      <c r="C1" s="163"/>
      <c r="D1" s="162"/>
      <c r="E1" s="162"/>
      <c r="F1" s="162"/>
      <c r="G1" s="162"/>
      <c r="H1" s="164"/>
    </row>
    <row r="2" spans="1:12" ht="12.75" customHeight="1" x14ac:dyDescent="0.25">
      <c r="A2" s="166" t="s">
        <v>2321</v>
      </c>
      <c r="B2" s="167" t="s">
        <v>2322</v>
      </c>
      <c r="C2" s="168">
        <v>33344.6</v>
      </c>
      <c r="D2" s="169" t="s">
        <v>2323</v>
      </c>
      <c r="E2" s="169"/>
      <c r="F2" s="169"/>
      <c r="G2" s="167" t="s">
        <v>2322</v>
      </c>
      <c r="H2" s="168">
        <v>25904.2</v>
      </c>
      <c r="K2" s="170"/>
      <c r="L2" s="170"/>
    </row>
    <row r="3" spans="1:12" ht="15" customHeight="1" x14ac:dyDescent="0.25">
      <c r="A3" s="171" t="s">
        <v>2324</v>
      </c>
      <c r="B3" s="167" t="s">
        <v>2325</v>
      </c>
      <c r="C3" s="168">
        <v>7.01</v>
      </c>
      <c r="D3" s="292" t="s">
        <v>2326</v>
      </c>
      <c r="E3" s="286"/>
      <c r="F3" s="286"/>
      <c r="G3" s="172" t="s">
        <v>2325</v>
      </c>
      <c r="H3" s="168">
        <v>5.61</v>
      </c>
      <c r="K3" s="173"/>
      <c r="L3" s="173"/>
    </row>
    <row r="4" spans="1:12" ht="15" customHeight="1" x14ac:dyDescent="0.25">
      <c r="A4" s="171" t="s">
        <v>2327</v>
      </c>
      <c r="B4" s="172" t="s">
        <v>2328</v>
      </c>
      <c r="C4" s="174">
        <v>100</v>
      </c>
      <c r="D4" s="292" t="s">
        <v>2329</v>
      </c>
      <c r="E4" s="286"/>
      <c r="F4" s="286"/>
      <c r="G4" s="167" t="s">
        <v>2330</v>
      </c>
      <c r="H4" s="174" t="s">
        <v>2794</v>
      </c>
      <c r="K4" s="175"/>
      <c r="L4" s="175"/>
    </row>
    <row r="5" spans="1:12" ht="15" customHeight="1" x14ac:dyDescent="0.25">
      <c r="A5" s="171" t="s">
        <v>2331</v>
      </c>
      <c r="B5" s="176"/>
      <c r="C5" s="174" t="s">
        <v>2332</v>
      </c>
      <c r="D5" s="292" t="s">
        <v>2333</v>
      </c>
      <c r="E5" s="286"/>
      <c r="F5" s="286"/>
      <c r="G5" s="172" t="s">
        <v>2334</v>
      </c>
      <c r="H5" s="279">
        <v>12</v>
      </c>
      <c r="K5" s="175"/>
      <c r="L5" s="175"/>
    </row>
    <row r="6" spans="1:12" ht="15" customHeight="1" x14ac:dyDescent="0.25">
      <c r="A6" s="171" t="s">
        <v>2335</v>
      </c>
      <c r="B6" s="167" t="s">
        <v>2330</v>
      </c>
      <c r="C6" s="174" t="s">
        <v>2336</v>
      </c>
      <c r="D6" s="292" t="s">
        <v>2337</v>
      </c>
      <c r="E6" s="286"/>
      <c r="F6" s="286"/>
      <c r="G6" s="172" t="s">
        <v>2330</v>
      </c>
      <c r="H6" s="177" t="s">
        <v>2794</v>
      </c>
      <c r="K6" s="175"/>
      <c r="L6" s="175"/>
    </row>
    <row r="7" spans="1:12" ht="15" customHeight="1" thickBot="1" x14ac:dyDescent="0.3">
      <c r="A7" s="178" t="s">
        <v>2338</v>
      </c>
      <c r="B7" s="172" t="s">
        <v>2328</v>
      </c>
      <c r="C7" s="174" t="s">
        <v>2336</v>
      </c>
      <c r="D7" s="293" t="s">
        <v>2339</v>
      </c>
      <c r="E7" s="290"/>
      <c r="F7" s="290"/>
      <c r="G7" s="179" t="s">
        <v>2330</v>
      </c>
      <c r="H7" s="180" t="s">
        <v>2336</v>
      </c>
      <c r="K7" s="175"/>
      <c r="L7" s="175"/>
    </row>
    <row r="8" spans="1:12" ht="15" customHeight="1" thickBot="1" x14ac:dyDescent="0.3">
      <c r="A8" s="181" t="s">
        <v>2796</v>
      </c>
      <c r="B8" s="167" t="s">
        <v>2328</v>
      </c>
      <c r="C8" s="168" t="s">
        <v>2795</v>
      </c>
      <c r="D8" s="182"/>
      <c r="E8" s="182"/>
      <c r="F8" s="182"/>
      <c r="G8" s="182"/>
      <c r="H8" s="182"/>
      <c r="K8" s="175"/>
      <c r="L8" s="175"/>
    </row>
    <row r="9" spans="1:12" ht="15" customHeight="1" thickBot="1" x14ac:dyDescent="0.3">
      <c r="A9" s="171" t="s">
        <v>2340</v>
      </c>
      <c r="B9" s="167" t="s">
        <v>2330</v>
      </c>
      <c r="C9" s="174" t="s">
        <v>2336</v>
      </c>
      <c r="D9" s="294" t="s">
        <v>2341</v>
      </c>
      <c r="E9" s="295"/>
      <c r="F9" s="295"/>
      <c r="G9" s="183" t="s">
        <v>2322</v>
      </c>
      <c r="H9" s="184">
        <v>2771.2</v>
      </c>
    </row>
    <row r="10" spans="1:12" ht="15" customHeight="1" thickBot="1" x14ac:dyDescent="0.3">
      <c r="A10" s="171" t="s">
        <v>2342</v>
      </c>
      <c r="B10" s="167" t="s">
        <v>2330</v>
      </c>
      <c r="C10" s="174" t="s">
        <v>2336</v>
      </c>
      <c r="D10" s="182"/>
      <c r="E10" s="182"/>
      <c r="F10" s="182"/>
      <c r="G10" s="182"/>
      <c r="H10" s="182"/>
    </row>
    <row r="11" spans="1:12" ht="15" customHeight="1" x14ac:dyDescent="0.25">
      <c r="A11" s="178" t="s">
        <v>2343</v>
      </c>
      <c r="B11" s="172" t="s">
        <v>2344</v>
      </c>
      <c r="C11" s="174" t="s">
        <v>2336</v>
      </c>
      <c r="D11" s="185"/>
      <c r="E11" s="186"/>
      <c r="F11" s="187" t="s">
        <v>2345</v>
      </c>
      <c r="G11" s="188" t="s">
        <v>405</v>
      </c>
      <c r="H11" s="189" t="s">
        <v>407</v>
      </c>
      <c r="I11" s="190"/>
      <c r="J11" s="191"/>
      <c r="K11" s="192"/>
    </row>
    <row r="12" spans="1:12" ht="15" customHeight="1" x14ac:dyDescent="0.25">
      <c r="A12" s="171" t="s">
        <v>2346</v>
      </c>
      <c r="B12" s="167" t="s">
        <v>2330</v>
      </c>
      <c r="C12" s="174" t="s">
        <v>2336</v>
      </c>
      <c r="D12" s="285" t="s">
        <v>2347</v>
      </c>
      <c r="E12" s="286"/>
      <c r="F12" s="287"/>
      <c r="G12" s="193">
        <v>95663</v>
      </c>
      <c r="H12" s="194">
        <v>3245</v>
      </c>
    </row>
    <row r="13" spans="1:12" ht="15" customHeight="1" thickBot="1" x14ac:dyDescent="0.3">
      <c r="A13" s="195" t="s">
        <v>2348</v>
      </c>
      <c r="B13" s="196" t="s">
        <v>2322</v>
      </c>
      <c r="C13" s="197">
        <v>4058</v>
      </c>
      <c r="D13" s="198" t="s">
        <v>2349</v>
      </c>
      <c r="E13" s="199"/>
      <c r="F13" s="200"/>
      <c r="G13" s="193">
        <v>121636</v>
      </c>
      <c r="H13" s="194">
        <v>6510</v>
      </c>
    </row>
    <row r="14" spans="1:12" ht="15" customHeight="1" thickBot="1" x14ac:dyDescent="0.3">
      <c r="A14" s="201" t="s">
        <v>2350</v>
      </c>
      <c r="B14" s="187" t="s">
        <v>2351</v>
      </c>
      <c r="C14" s="197">
        <v>762.7</v>
      </c>
      <c r="D14" s="288" t="s">
        <v>2352</v>
      </c>
      <c r="E14" s="286"/>
      <c r="F14" s="287"/>
      <c r="G14" s="193">
        <v>115393</v>
      </c>
      <c r="H14" s="194">
        <v>5421</v>
      </c>
      <c r="I14" s="202"/>
      <c r="J14" s="202"/>
    </row>
    <row r="15" spans="1:12" ht="19.5" customHeight="1" x14ac:dyDescent="0.25">
      <c r="A15" s="203" t="s">
        <v>2353</v>
      </c>
      <c r="B15" s="187"/>
      <c r="C15" s="204"/>
      <c r="D15" s="288" t="s">
        <v>2354</v>
      </c>
      <c r="E15" s="286"/>
      <c r="F15" s="287"/>
      <c r="G15" s="205">
        <v>11577.7</v>
      </c>
      <c r="H15" s="206"/>
    </row>
    <row r="16" spans="1:12" ht="15.75" customHeight="1" thickBot="1" x14ac:dyDescent="0.3">
      <c r="A16" s="207" t="s">
        <v>2355</v>
      </c>
      <c r="B16" s="167" t="s">
        <v>2322</v>
      </c>
      <c r="C16" s="208"/>
      <c r="D16" s="289" t="s">
        <v>2356</v>
      </c>
      <c r="E16" s="290"/>
      <c r="F16" s="291"/>
      <c r="G16" s="209">
        <v>7985.8</v>
      </c>
      <c r="H16" s="182"/>
    </row>
    <row r="17" spans="1:12" ht="12.75" customHeight="1" thickBot="1" x14ac:dyDescent="0.3">
      <c r="A17" s="210" t="s">
        <v>2357</v>
      </c>
      <c r="B17" s="196" t="s">
        <v>2322</v>
      </c>
      <c r="C17" s="211"/>
      <c r="D17" s="212"/>
      <c r="E17" s="212"/>
      <c r="F17" s="212"/>
      <c r="G17" s="212" t="s">
        <v>2345</v>
      </c>
      <c r="H17" s="182"/>
    </row>
    <row r="18" spans="1:12" ht="15" customHeight="1" x14ac:dyDescent="0.25">
      <c r="A18" s="201" t="s">
        <v>2358</v>
      </c>
      <c r="B18" s="187" t="s">
        <v>2359</v>
      </c>
      <c r="C18" s="213" t="str">
        <f>IF(C20&lt;&gt;0,"Y","N")</f>
        <v>N</v>
      </c>
      <c r="D18" s="214"/>
      <c r="E18" s="214"/>
      <c r="F18" s="214"/>
      <c r="G18" s="214"/>
      <c r="H18" s="206"/>
      <c r="I18" s="202"/>
      <c r="J18" s="202"/>
    </row>
    <row r="19" spans="1:12" ht="12.75" customHeight="1" x14ac:dyDescent="0.25">
      <c r="A19" s="171" t="s">
        <v>2360</v>
      </c>
      <c r="B19" s="167" t="s">
        <v>2361</v>
      </c>
      <c r="C19" s="215"/>
      <c r="D19" s="214"/>
      <c r="E19" s="214"/>
      <c r="F19" s="214"/>
      <c r="G19" s="214"/>
      <c r="H19" s="206"/>
    </row>
    <row r="20" spans="1:12" ht="12.75" customHeight="1" thickBot="1" x14ac:dyDescent="0.3">
      <c r="A20" s="210" t="s">
        <v>2362</v>
      </c>
      <c r="B20" s="196" t="s">
        <v>2322</v>
      </c>
      <c r="C20" s="216"/>
      <c r="D20" s="212"/>
      <c r="E20" s="212"/>
      <c r="F20" s="212"/>
      <c r="G20" s="214"/>
      <c r="H20" s="206"/>
      <c r="I20" s="202"/>
      <c r="J20" s="202"/>
    </row>
    <row r="21" spans="1:12" ht="15" customHeight="1" x14ac:dyDescent="0.25">
      <c r="A21" s="217" t="s">
        <v>2363</v>
      </c>
      <c r="B21" s="218" t="s">
        <v>2322</v>
      </c>
      <c r="C21" s="219" t="s">
        <v>2364</v>
      </c>
      <c r="D21" s="220" t="s">
        <v>2365</v>
      </c>
      <c r="E21" s="221"/>
      <c r="F21" s="221"/>
      <c r="G21" s="182"/>
      <c r="H21" s="182"/>
    </row>
    <row r="22" spans="1:12" ht="15" customHeight="1" x14ac:dyDescent="0.25">
      <c r="A22" s="222" t="s">
        <v>159</v>
      </c>
      <c r="B22" s="223"/>
      <c r="C22" s="224">
        <v>25904.2</v>
      </c>
      <c r="D22" s="174">
        <v>33344.6</v>
      </c>
      <c r="E22" s="221"/>
      <c r="F22" s="221"/>
      <c r="G22" s="182"/>
      <c r="H22" s="182"/>
    </row>
    <row r="23" spans="1:12" ht="12.75" customHeight="1" x14ac:dyDescent="0.25">
      <c r="A23" s="225" t="s">
        <v>1127</v>
      </c>
      <c r="B23" s="172"/>
      <c r="C23" s="224"/>
      <c r="D23" s="174"/>
      <c r="E23" s="226"/>
      <c r="F23" s="226"/>
      <c r="G23" s="227"/>
      <c r="H23" s="182"/>
    </row>
    <row r="24" spans="1:12" ht="12.75" customHeight="1" x14ac:dyDescent="0.25">
      <c r="A24" s="225" t="s">
        <v>1128</v>
      </c>
      <c r="B24" s="172"/>
      <c r="C24" s="224"/>
      <c r="D24" s="174"/>
      <c r="E24" s="226"/>
      <c r="F24" s="226"/>
      <c r="G24" s="212"/>
      <c r="H24" s="182"/>
    </row>
    <row r="25" spans="1:12" ht="12.75" customHeight="1" x14ac:dyDescent="0.25">
      <c r="A25" s="228" t="s">
        <v>1129</v>
      </c>
      <c r="B25" s="172"/>
      <c r="C25" s="224"/>
      <c r="D25" s="174"/>
      <c r="E25" s="226"/>
      <c r="F25" s="226"/>
      <c r="G25" s="229"/>
      <c r="H25" s="182"/>
    </row>
    <row r="26" spans="1:12" ht="15.75" customHeight="1" x14ac:dyDescent="0.25">
      <c r="A26" s="228" t="s">
        <v>170</v>
      </c>
      <c r="B26" s="172"/>
      <c r="C26" s="224"/>
      <c r="D26" s="174"/>
      <c r="E26" s="226"/>
      <c r="F26" s="226"/>
      <c r="G26" s="229"/>
      <c r="H26" s="182"/>
    </row>
    <row r="27" spans="1:12" ht="12.75" customHeight="1" x14ac:dyDescent="0.25">
      <c r="A27" s="228" t="s">
        <v>172</v>
      </c>
      <c r="B27" s="172"/>
      <c r="C27" s="224"/>
      <c r="D27" s="174"/>
      <c r="E27" s="226"/>
      <c r="F27" s="226"/>
      <c r="G27" s="229"/>
      <c r="H27" s="182"/>
    </row>
    <row r="28" spans="1:12" ht="12.75" customHeight="1" x14ac:dyDescent="0.25">
      <c r="A28" s="228" t="s">
        <v>1130</v>
      </c>
      <c r="B28" s="172"/>
      <c r="C28" s="224"/>
      <c r="D28" s="174"/>
      <c r="E28" s="226"/>
      <c r="F28" s="226"/>
      <c r="G28" s="229"/>
      <c r="H28" s="182"/>
    </row>
    <row r="29" spans="1:12" ht="12.75" customHeight="1" x14ac:dyDescent="0.25">
      <c r="A29" s="228" t="s">
        <v>174</v>
      </c>
      <c r="B29" s="172"/>
      <c r="C29" s="224"/>
      <c r="D29" s="174"/>
      <c r="E29" s="226"/>
      <c r="F29" s="226"/>
      <c r="G29" s="229" t="s">
        <v>2345</v>
      </c>
      <c r="H29" s="206"/>
      <c r="K29" s="202"/>
      <c r="L29" s="202"/>
    </row>
    <row r="30" spans="1:12" ht="15" customHeight="1" x14ac:dyDescent="0.25">
      <c r="A30" s="228" t="s">
        <v>1137</v>
      </c>
      <c r="B30" s="172"/>
      <c r="C30" s="224"/>
      <c r="D30" s="174"/>
      <c r="E30" s="226"/>
      <c r="F30" s="226"/>
      <c r="G30" s="230"/>
      <c r="H30" s="182"/>
      <c r="J30" s="190"/>
      <c r="K30" s="191"/>
    </row>
    <row r="31" spans="1:12" ht="12.75" customHeight="1" x14ac:dyDescent="0.25">
      <c r="A31" s="228" t="s">
        <v>163</v>
      </c>
      <c r="B31" s="172"/>
      <c r="C31" s="224"/>
      <c r="D31" s="174"/>
      <c r="E31" s="226"/>
      <c r="F31" s="226"/>
      <c r="G31" s="212"/>
      <c r="H31" s="182"/>
      <c r="J31" s="173"/>
      <c r="K31" s="191"/>
    </row>
    <row r="32" spans="1:12" ht="12.75" customHeight="1" x14ac:dyDescent="0.25">
      <c r="A32" s="228" t="s">
        <v>178</v>
      </c>
      <c r="B32" s="172"/>
      <c r="C32" s="224"/>
      <c r="D32" s="174"/>
      <c r="E32" s="226"/>
      <c r="F32" s="226"/>
      <c r="G32" s="212"/>
      <c r="H32" s="182"/>
    </row>
    <row r="33" spans="1:12" ht="12.75" customHeight="1" thickBot="1" x14ac:dyDescent="0.3">
      <c r="A33" s="231" t="s">
        <v>1131</v>
      </c>
      <c r="B33" s="179"/>
      <c r="C33" s="232"/>
      <c r="D33" s="197"/>
      <c r="E33" s="226"/>
      <c r="F33" s="226"/>
      <c r="G33" s="212"/>
      <c r="H33" s="182"/>
    </row>
    <row r="34" spans="1:12" ht="12.75" customHeight="1" x14ac:dyDescent="0.25">
      <c r="A34" s="233" t="s">
        <v>2366</v>
      </c>
      <c r="B34" s="234"/>
      <c r="C34" s="188" t="s">
        <v>2367</v>
      </c>
      <c r="D34" s="235" t="s">
        <v>2368</v>
      </c>
      <c r="E34" s="236" t="s">
        <v>2369</v>
      </c>
      <c r="F34" s="236" t="s">
        <v>2370</v>
      </c>
      <c r="G34" s="189" t="s">
        <v>2371</v>
      </c>
      <c r="H34" s="182"/>
    </row>
    <row r="35" spans="1:12" ht="12.75" customHeight="1" thickBot="1" x14ac:dyDescent="0.3">
      <c r="A35" s="237" t="s">
        <v>2372</v>
      </c>
      <c r="B35" s="238"/>
      <c r="C35" s="239"/>
      <c r="D35" s="239" t="s">
        <v>2373</v>
      </c>
      <c r="E35" s="239"/>
      <c r="F35" s="239"/>
      <c r="G35" s="216"/>
      <c r="H35" s="182"/>
    </row>
    <row r="36" spans="1:12" ht="15" customHeight="1" x14ac:dyDescent="0.25">
      <c r="A36" s="201" t="s">
        <v>2374</v>
      </c>
      <c r="B36" s="240"/>
      <c r="C36" s="241" t="s">
        <v>2375</v>
      </c>
      <c r="D36" s="241" t="s">
        <v>2376</v>
      </c>
      <c r="E36" s="242" t="s">
        <v>2377</v>
      </c>
      <c r="F36" s="242" t="s">
        <v>2378</v>
      </c>
      <c r="G36" s="243" t="s">
        <v>2379</v>
      </c>
      <c r="H36" s="182"/>
      <c r="K36" s="244"/>
    </row>
    <row r="37" spans="1:12" ht="12.75" customHeight="1" thickBot="1" x14ac:dyDescent="0.3">
      <c r="A37" s="245"/>
      <c r="B37" s="246" t="s">
        <v>2322</v>
      </c>
      <c r="C37" s="232">
        <v>1484.8</v>
      </c>
      <c r="D37" s="232">
        <v>1740.3</v>
      </c>
      <c r="E37" s="232">
        <v>2446.5</v>
      </c>
      <c r="F37" s="232">
        <v>3676.3</v>
      </c>
      <c r="G37" s="197">
        <v>23234</v>
      </c>
      <c r="H37" s="182"/>
    </row>
    <row r="38" spans="1:12" ht="19.5" customHeight="1" x14ac:dyDescent="0.25">
      <c r="A38" s="201" t="s">
        <v>2380</v>
      </c>
      <c r="B38" s="240"/>
      <c r="C38" s="241" t="s">
        <v>2381</v>
      </c>
      <c r="D38" s="241" t="s">
        <v>2382</v>
      </c>
      <c r="E38" s="242" t="s">
        <v>2383</v>
      </c>
      <c r="F38" s="242" t="s">
        <v>2384</v>
      </c>
      <c r="G38" s="242" t="s">
        <v>2385</v>
      </c>
      <c r="H38" s="243" t="s">
        <v>2386</v>
      </c>
      <c r="L38" s="202"/>
    </row>
    <row r="39" spans="1:12" ht="15" customHeight="1" thickBot="1" x14ac:dyDescent="0.3">
      <c r="A39" s="245"/>
      <c r="B39" s="246" t="s">
        <v>2322</v>
      </c>
      <c r="C39" s="232">
        <v>1725.4</v>
      </c>
      <c r="D39" s="232">
        <v>2936.5</v>
      </c>
      <c r="E39" s="232">
        <v>3038.7</v>
      </c>
      <c r="F39" s="232">
        <v>6817</v>
      </c>
      <c r="G39" s="232">
        <v>13797.3</v>
      </c>
      <c r="H39" s="197">
        <v>4267</v>
      </c>
    </row>
    <row r="41" spans="1:12" x14ac:dyDescent="0.25">
      <c r="A41" s="247" t="s">
        <v>2387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55118110236220474" header="0.31496062992125984" footer="0.31496062992125984"/>
  <pageSetup paperSize="9" scale="82"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296" t="s">
        <v>1095</v>
      </c>
      <c r="B1" s="296"/>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2286</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76">
        <v>79.680000000000007</v>
      </c>
      <c r="H75" s="22"/>
    </row>
    <row r="76" spans="1:14" x14ac:dyDescent="0.25">
      <c r="A76" s="24" t="s">
        <v>1057</v>
      </c>
      <c r="B76" s="24" t="s">
        <v>1090</v>
      </c>
      <c r="C76" s="24">
        <v>84.12</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77">
        <v>1.66E-6</v>
      </c>
      <c r="D82" s="278">
        <v>0</v>
      </c>
      <c r="G82" s="278">
        <f>C82+D82</f>
        <v>1.66E-6</v>
      </c>
      <c r="H82" s="22"/>
    </row>
    <row r="83" spans="1:8" x14ac:dyDescent="0.25">
      <c r="A83" s="24" t="s">
        <v>1064</v>
      </c>
      <c r="B83" s="24" t="s">
        <v>1080</v>
      </c>
      <c r="C83" s="277">
        <v>5.6015000000000004E-4</v>
      </c>
      <c r="D83" s="278">
        <v>1.8729999999999999E-5</v>
      </c>
      <c r="G83" s="278">
        <f t="shared" ref="G83:G86" si="0">C83+D83</f>
        <v>5.7888000000000004E-4</v>
      </c>
      <c r="H83" s="22"/>
    </row>
    <row r="84" spans="1:8" x14ac:dyDescent="0.25">
      <c r="A84" s="24" t="s">
        <v>1065</v>
      </c>
      <c r="B84" s="24" t="s">
        <v>1078</v>
      </c>
      <c r="C84" s="277">
        <v>1.5121000000000001E-4</v>
      </c>
      <c r="D84" s="278">
        <v>0</v>
      </c>
      <c r="G84" s="278">
        <f t="shared" si="0"/>
        <v>1.5121000000000001E-4</v>
      </c>
      <c r="H84" s="22"/>
    </row>
    <row r="85" spans="1:8" x14ac:dyDescent="0.25">
      <c r="A85" s="24" t="s">
        <v>1066</v>
      </c>
      <c r="B85" s="24" t="s">
        <v>1079</v>
      </c>
      <c r="C85" s="277">
        <v>1.2438E-4</v>
      </c>
      <c r="D85" s="278">
        <v>5.5199999999999997E-6</v>
      </c>
      <c r="E85" s="277"/>
      <c r="G85" s="278">
        <f t="shared" si="0"/>
        <v>1.2989999999999999E-4</v>
      </c>
      <c r="H85" s="22"/>
    </row>
    <row r="86" spans="1:8" x14ac:dyDescent="0.25">
      <c r="A86" s="24" t="s">
        <v>1082</v>
      </c>
      <c r="B86" s="24" t="s">
        <v>1081</v>
      </c>
      <c r="C86" s="277">
        <v>5.151E-5</v>
      </c>
      <c r="D86" s="278">
        <v>0</v>
      </c>
      <c r="G86" s="278">
        <f t="shared" si="0"/>
        <v>5.151E-5</v>
      </c>
      <c r="H86" s="22"/>
    </row>
    <row r="87" spans="1:8" outlineLevel="1" x14ac:dyDescent="0.25">
      <c r="A87" s="24" t="s">
        <v>1067</v>
      </c>
      <c r="C87" s="277"/>
      <c r="D87" s="277"/>
      <c r="G87" s="277"/>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296"/>
      <c r="B1" s="296"/>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2286</v>
      </c>
      <c r="D4" s="25"/>
      <c r="E4" s="25"/>
      <c r="F4" s="22"/>
      <c r="G4" s="22"/>
    </row>
    <row r="5" spans="1:7" x14ac:dyDescent="0.25">
      <c r="A5" s="24"/>
      <c r="B5" s="24"/>
      <c r="C5" s="24"/>
      <c r="D5" s="24"/>
      <c r="E5" s="24"/>
      <c r="F5" s="24"/>
      <c r="G5" s="24"/>
    </row>
    <row r="6" spans="1:7" ht="18.75" x14ac:dyDescent="0.25">
      <c r="A6" s="28"/>
      <c r="B6" s="298" t="s">
        <v>1736</v>
      </c>
      <c r="C6" s="299"/>
      <c r="D6" s="24"/>
      <c r="E6" s="30"/>
      <c r="F6" s="30"/>
      <c r="G6" s="30"/>
    </row>
    <row r="7" spans="1:7" x14ac:dyDescent="0.25">
      <c r="A7" s="124"/>
      <c r="B7" s="300" t="s">
        <v>1201</v>
      </c>
      <c r="C7" s="300"/>
      <c r="D7" s="123"/>
      <c r="E7" s="24"/>
      <c r="F7" s="24"/>
      <c r="G7" s="24"/>
    </row>
    <row r="8" spans="1:7" x14ac:dyDescent="0.25">
      <c r="A8" s="24"/>
      <c r="B8" s="301" t="s">
        <v>1202</v>
      </c>
      <c r="C8" s="302"/>
      <c r="D8" s="123"/>
      <c r="E8" s="24"/>
      <c r="F8" s="24"/>
      <c r="G8" s="24"/>
    </row>
    <row r="9" spans="1:7" x14ac:dyDescent="0.25">
      <c r="A9" s="24"/>
      <c r="B9" s="303" t="s">
        <v>1203</v>
      </c>
      <c r="C9" s="304"/>
      <c r="D9" s="123"/>
      <c r="E9" s="24"/>
      <c r="F9" s="24"/>
      <c r="G9" s="24"/>
    </row>
    <row r="10" spans="1:7" ht="15.75" thickBot="1" x14ac:dyDescent="0.3">
      <c r="A10" s="24"/>
      <c r="B10" s="305" t="s">
        <v>1204</v>
      </c>
      <c r="C10" s="306"/>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297" t="s">
        <v>1201</v>
      </c>
      <c r="C14" s="297"/>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5515.1</v>
      </c>
      <c r="D16" s="130">
        <v>21015</v>
      </c>
      <c r="F16" s="109">
        <f>IF(OR('B1. HTT Mortgage Assets'!$C$15=0,C16="[For completion]"),"",C16/'B1. HTT Mortgage Assets'!$C$15)</f>
        <v>0.1692688271709139</v>
      </c>
      <c r="G16" s="109">
        <f>IF(OR('B1. HTT Mortgage Assets'!$F$28=0,D16="[For completion]"),"",D16/'B1. HTT Mortgage Assets'!$F$28)</f>
        <v>0.16399263340252523</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5515.1</v>
      </c>
      <c r="D19" s="48">
        <f>SUM(D16:D18)</f>
        <v>21015</v>
      </c>
      <c r="F19" s="109">
        <f>SUM(F16:F18)</f>
        <v>0.1692688271709139</v>
      </c>
      <c r="G19" s="109">
        <f>SUM(G16:G18)</f>
        <v>0.16399263340252523</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297" t="s">
        <v>1202</v>
      </c>
      <c r="C25" s="297"/>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4689.3</v>
      </c>
      <c r="D27" s="103"/>
      <c r="E27" s="24"/>
      <c r="F27" s="109">
        <f>IF($C$30=0,"",IF(C27="[For completion]","",C27/$C$30))</f>
        <v>0.85026563434933178</v>
      </c>
    </row>
    <row r="28" spans="1:7" x14ac:dyDescent="0.25">
      <c r="A28" s="24" t="s">
        <v>1219</v>
      </c>
      <c r="B28" s="24" t="s">
        <v>407</v>
      </c>
      <c r="C28" s="127">
        <v>825.8</v>
      </c>
      <c r="D28" s="103"/>
      <c r="E28" s="24"/>
      <c r="F28" s="109">
        <f>IF($C$30=0,"",IF(C28="[For completion]","",C28/$C$30))</f>
        <v>0.14973436565066814</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5515.1</v>
      </c>
      <c r="D30" s="24"/>
      <c r="E30" s="24"/>
      <c r="F30" s="100">
        <f>SUM(F27:F29)</f>
        <v>0.99999999999999989</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20797</v>
      </c>
      <c r="D50" s="130">
        <v>218</v>
      </c>
      <c r="E50" s="24"/>
      <c r="F50" s="136">
        <f>C50+D50</f>
        <v>21015</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0.02</v>
      </c>
      <c r="D58" s="135">
        <v>7.2999999999999995E-2</v>
      </c>
      <c r="E58" s="117"/>
      <c r="F58" s="135">
        <v>9.2999999999999999E-2</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0.85</v>
      </c>
      <c r="D66" s="99">
        <f>SUM(D67:D93)</f>
        <v>0.15</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0.85</v>
      </c>
      <c r="D77" s="135">
        <v>0.15</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2290</v>
      </c>
      <c r="C121" s="135">
        <v>5.3999999999999999E-2</v>
      </c>
      <c r="D121" s="135">
        <v>7.0000000000000001E-3</v>
      </c>
      <c r="E121" s="100"/>
      <c r="F121" s="135">
        <f>C121+D121</f>
        <v>6.0999999999999999E-2</v>
      </c>
      <c r="G121" s="41"/>
    </row>
    <row r="122" spans="1:7" x14ac:dyDescent="0.25">
      <c r="A122" s="24" t="s">
        <v>1299</v>
      </c>
      <c r="B122" s="131" t="s">
        <v>2291</v>
      </c>
      <c r="C122" s="135">
        <v>0.47899999999999998</v>
      </c>
      <c r="D122" s="135">
        <v>6.3E-2</v>
      </c>
      <c r="E122" s="100"/>
      <c r="F122" s="135">
        <f t="shared" ref="F122:F136" si="1">C122+D122</f>
        <v>0.54200000000000004</v>
      </c>
      <c r="G122" s="41"/>
    </row>
    <row r="123" spans="1:7" x14ac:dyDescent="0.25">
      <c r="A123" s="24" t="s">
        <v>1300</v>
      </c>
      <c r="B123" s="131" t="s">
        <v>2292</v>
      </c>
      <c r="C123" s="135">
        <v>3.6999999999999998E-2</v>
      </c>
      <c r="D123" s="135">
        <v>2.3E-2</v>
      </c>
      <c r="E123" s="100"/>
      <c r="F123" s="135">
        <f t="shared" si="1"/>
        <v>0.06</v>
      </c>
      <c r="G123" s="41"/>
    </row>
    <row r="124" spans="1:7" x14ac:dyDescent="0.25">
      <c r="A124" s="24" t="s">
        <v>1301</v>
      </c>
      <c r="B124" s="131" t="s">
        <v>2293</v>
      </c>
      <c r="C124" s="135">
        <v>2.4E-2</v>
      </c>
      <c r="D124" s="135">
        <v>5.0000000000000001E-3</v>
      </c>
      <c r="E124" s="100"/>
      <c r="F124" s="135">
        <f t="shared" si="1"/>
        <v>2.9000000000000001E-2</v>
      </c>
      <c r="G124" s="41"/>
    </row>
    <row r="125" spans="1:7" x14ac:dyDescent="0.25">
      <c r="A125" s="24" t="s">
        <v>1302</v>
      </c>
      <c r="B125" s="131" t="s">
        <v>2294</v>
      </c>
      <c r="C125" s="135">
        <v>2E-3</v>
      </c>
      <c r="D125" s="135">
        <v>0</v>
      </c>
      <c r="E125" s="100"/>
      <c r="F125" s="135">
        <f t="shared" si="1"/>
        <v>2E-3</v>
      </c>
      <c r="G125" s="41"/>
    </row>
    <row r="126" spans="1:7" x14ac:dyDescent="0.25">
      <c r="A126" s="24" t="s">
        <v>1303</v>
      </c>
      <c r="B126" s="131" t="s">
        <v>2295</v>
      </c>
      <c r="C126" s="135">
        <v>3.5999999999999997E-2</v>
      </c>
      <c r="D126" s="135">
        <v>1.7999999999999999E-2</v>
      </c>
      <c r="E126" s="100"/>
      <c r="F126" s="135">
        <f t="shared" si="1"/>
        <v>5.3999999999999992E-2</v>
      </c>
      <c r="G126" s="41"/>
    </row>
    <row r="127" spans="1:7" x14ac:dyDescent="0.25">
      <c r="A127" s="24" t="s">
        <v>1304</v>
      </c>
      <c r="B127" s="131" t="s">
        <v>2296</v>
      </c>
      <c r="C127" s="135">
        <v>4.9000000000000002E-2</v>
      </c>
      <c r="D127" s="135">
        <v>1.2999999999999999E-2</v>
      </c>
      <c r="E127" s="100"/>
      <c r="F127" s="135">
        <f t="shared" si="1"/>
        <v>6.2E-2</v>
      </c>
      <c r="G127" s="41"/>
    </row>
    <row r="128" spans="1:7" x14ac:dyDescent="0.25">
      <c r="A128" s="24" t="s">
        <v>1305</v>
      </c>
      <c r="B128" s="131" t="s">
        <v>2297</v>
      </c>
      <c r="C128" s="135">
        <v>7.0000000000000001E-3</v>
      </c>
      <c r="D128" s="135">
        <v>2E-3</v>
      </c>
      <c r="E128" s="100"/>
      <c r="F128" s="135">
        <f t="shared" si="1"/>
        <v>9.0000000000000011E-3</v>
      </c>
      <c r="G128" s="41"/>
    </row>
    <row r="129" spans="1:7" x14ac:dyDescent="0.25">
      <c r="A129" s="24" t="s">
        <v>1306</v>
      </c>
      <c r="B129" s="131" t="s">
        <v>2298</v>
      </c>
      <c r="C129" s="135">
        <v>2.5000000000000001E-2</v>
      </c>
      <c r="D129" s="135">
        <v>1E-3</v>
      </c>
      <c r="E129" s="100"/>
      <c r="F129" s="135">
        <f t="shared" si="1"/>
        <v>2.6000000000000002E-2</v>
      </c>
      <c r="G129" s="41"/>
    </row>
    <row r="130" spans="1:7" x14ac:dyDescent="0.25">
      <c r="A130" s="24" t="s">
        <v>1307</v>
      </c>
      <c r="B130" s="131" t="s">
        <v>2299</v>
      </c>
      <c r="C130" s="135">
        <v>0.05</v>
      </c>
      <c r="D130" s="135">
        <v>1.4E-2</v>
      </c>
      <c r="E130" s="100"/>
      <c r="F130" s="135">
        <f t="shared" si="1"/>
        <v>6.4000000000000001E-2</v>
      </c>
      <c r="G130" s="41"/>
    </row>
    <row r="131" spans="1:7" x14ac:dyDescent="0.25">
      <c r="A131" s="24" t="s">
        <v>1308</v>
      </c>
      <c r="B131" s="131" t="s">
        <v>2300</v>
      </c>
      <c r="C131" s="135">
        <v>1.7999999999999999E-2</v>
      </c>
      <c r="D131" s="135">
        <v>1E-3</v>
      </c>
      <c r="E131" s="100"/>
      <c r="F131" s="135">
        <f t="shared" si="1"/>
        <v>1.9E-2</v>
      </c>
      <c r="G131" s="41"/>
    </row>
    <row r="132" spans="1:7" x14ac:dyDescent="0.25">
      <c r="A132" s="24" t="s">
        <v>1309</v>
      </c>
      <c r="B132" s="131" t="s">
        <v>2301</v>
      </c>
      <c r="C132" s="135">
        <v>1E-3</v>
      </c>
      <c r="D132" s="135">
        <v>0</v>
      </c>
      <c r="E132" s="100"/>
      <c r="F132" s="135">
        <f t="shared" si="1"/>
        <v>1E-3</v>
      </c>
      <c r="G132" s="41"/>
    </row>
    <row r="133" spans="1:7" x14ac:dyDescent="0.25">
      <c r="A133" s="24" t="s">
        <v>1310</v>
      </c>
      <c r="B133" s="131" t="s">
        <v>2302</v>
      </c>
      <c r="C133" s="135">
        <v>1.4999999999999999E-2</v>
      </c>
      <c r="D133" s="135">
        <v>1E-3</v>
      </c>
      <c r="E133" s="100"/>
      <c r="F133" s="135">
        <f t="shared" si="1"/>
        <v>1.6E-2</v>
      </c>
      <c r="G133" s="41"/>
    </row>
    <row r="134" spans="1:7" x14ac:dyDescent="0.25">
      <c r="A134" s="24" t="s">
        <v>1311</v>
      </c>
      <c r="B134" s="131" t="s">
        <v>2303</v>
      </c>
      <c r="C134" s="135">
        <v>5.0000000000000001E-3</v>
      </c>
      <c r="D134" s="135">
        <v>0</v>
      </c>
      <c r="E134" s="100"/>
      <c r="F134" s="135">
        <f t="shared" si="1"/>
        <v>5.0000000000000001E-3</v>
      </c>
      <c r="G134" s="41"/>
    </row>
    <row r="135" spans="1:7" x14ac:dyDescent="0.25">
      <c r="A135" s="24" t="s">
        <v>1312</v>
      </c>
      <c r="B135" s="131" t="s">
        <v>2304</v>
      </c>
      <c r="C135" s="135">
        <v>4.2000000000000003E-2</v>
      </c>
      <c r="D135" s="135">
        <v>2E-3</v>
      </c>
      <c r="E135" s="100"/>
      <c r="F135" s="135">
        <f t="shared" si="1"/>
        <v>4.4000000000000004E-2</v>
      </c>
      <c r="G135" s="41"/>
    </row>
    <row r="136" spans="1:7" x14ac:dyDescent="0.25">
      <c r="A136" s="24" t="s">
        <v>1313</v>
      </c>
      <c r="B136" s="131" t="s">
        <v>2305</v>
      </c>
      <c r="C136" s="135">
        <v>6.0000000000000001E-3</v>
      </c>
      <c r="D136" s="135">
        <v>0</v>
      </c>
      <c r="E136" s="100"/>
      <c r="F136" s="135">
        <f t="shared" si="1"/>
        <v>6.0000000000000001E-3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0.83899999999999997</v>
      </c>
      <c r="D172" s="135">
        <v>0.114</v>
      </c>
      <c r="E172" s="101"/>
      <c r="F172" s="135">
        <f>C172+D172</f>
        <v>0.95299999999999996</v>
      </c>
      <c r="G172" s="41"/>
    </row>
    <row r="173" spans="1:7" x14ac:dyDescent="0.25">
      <c r="A173" s="24" t="s">
        <v>1349</v>
      </c>
      <c r="B173" s="24" t="s">
        <v>563</v>
      </c>
      <c r="C173" s="135">
        <v>1.0999999999999999E-2</v>
      </c>
      <c r="D173" s="135">
        <v>3.5999999999999997E-2</v>
      </c>
      <c r="E173" s="101"/>
      <c r="F173" s="135">
        <f t="shared" ref="F173:F174" si="2">C173+D173</f>
        <v>4.7E-2</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3.9E-2</v>
      </c>
      <c r="D182" s="135">
        <v>4.8000000000000001E-2</v>
      </c>
      <c r="E182" s="101"/>
      <c r="F182" s="135">
        <f>C182+D182</f>
        <v>8.6999999999999994E-2</v>
      </c>
      <c r="G182" s="41"/>
    </row>
    <row r="183" spans="1:7" x14ac:dyDescent="0.25">
      <c r="A183" s="24" t="s">
        <v>1358</v>
      </c>
      <c r="B183" s="24" t="s">
        <v>575</v>
      </c>
      <c r="C183" s="135">
        <v>0.81100000000000005</v>
      </c>
      <c r="D183" s="135">
        <v>0.10199999999999999</v>
      </c>
      <c r="E183" s="101"/>
      <c r="F183" s="135">
        <f t="shared" ref="F183:F184" si="3">C183+D183</f>
        <v>0.91300000000000003</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1.4E-2</v>
      </c>
      <c r="D193" s="135">
        <v>1.4E-2</v>
      </c>
      <c r="E193" s="101"/>
      <c r="F193" s="135">
        <f t="shared" ref="F193:F196" si="4">C193+D193</f>
        <v>2.8000000000000001E-2</v>
      </c>
      <c r="G193" s="41"/>
    </row>
    <row r="194" spans="1:7" x14ac:dyDescent="0.25">
      <c r="A194" s="24" t="s">
        <v>1368</v>
      </c>
      <c r="B194" s="20" t="s">
        <v>589</v>
      </c>
      <c r="C194" s="135">
        <v>6.3E-2</v>
      </c>
      <c r="D194" s="135">
        <v>1.4999999999999999E-2</v>
      </c>
      <c r="E194" s="100"/>
      <c r="F194" s="135">
        <f t="shared" si="4"/>
        <v>7.8E-2</v>
      </c>
      <c r="G194" s="41"/>
    </row>
    <row r="195" spans="1:7" x14ac:dyDescent="0.25">
      <c r="A195" s="24" t="s">
        <v>1369</v>
      </c>
      <c r="B195" s="20" t="s">
        <v>591</v>
      </c>
      <c r="C195" s="135">
        <v>0.23</v>
      </c>
      <c r="D195" s="135">
        <v>3.3000000000000002E-2</v>
      </c>
      <c r="E195" s="100"/>
      <c r="F195" s="135">
        <f t="shared" si="4"/>
        <v>0.26300000000000001</v>
      </c>
      <c r="G195" s="41"/>
    </row>
    <row r="196" spans="1:7" x14ac:dyDescent="0.25">
      <c r="A196" s="24" t="s">
        <v>1370</v>
      </c>
      <c r="B196" s="20" t="s">
        <v>593</v>
      </c>
      <c r="C196" s="135">
        <v>0.54300000000000004</v>
      </c>
      <c r="D196" s="135">
        <v>8.7999999999999995E-2</v>
      </c>
      <c r="E196" s="100"/>
      <c r="F196" s="135">
        <f t="shared" si="4"/>
        <v>0.63100000000000001</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4.9599999999999999E-6</v>
      </c>
      <c r="D202" s="135">
        <v>0</v>
      </c>
      <c r="E202" s="101"/>
      <c r="F202" s="135">
        <f>C202+D202</f>
        <v>4.9599999999999999E-6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225.5</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2306</v>
      </c>
      <c r="C215" s="127">
        <v>2775.3</v>
      </c>
      <c r="D215" s="136">
        <v>17669</v>
      </c>
      <c r="E215" s="38"/>
      <c r="F215" s="109">
        <f>IF($C$239=0,"",IF(C215="[for completion]","",IF(C215="","",C215/$C$239)))</f>
        <v>0.59183673469387754</v>
      </c>
      <c r="G215" s="109">
        <f>IF($D$239=0,"",IF(D215="[for completion]","",IF(D215="","",D215/$D$239)))</f>
        <v>0.84959369139779772</v>
      </c>
    </row>
    <row r="216" spans="1:7" x14ac:dyDescent="0.25">
      <c r="A216" s="24" t="s">
        <v>1374</v>
      </c>
      <c r="B216" s="131" t="s">
        <v>2307</v>
      </c>
      <c r="C216" s="127">
        <v>1254</v>
      </c>
      <c r="D216" s="136">
        <v>2907</v>
      </c>
      <c r="E216" s="38"/>
      <c r="F216" s="109">
        <f t="shared" ref="F216:F238" si="5">IF($C$239=0,"",IF(C216="[for completion]","",IF(C216="","",C216/$C$239)))</f>
        <v>0.26741731175228711</v>
      </c>
      <c r="G216" s="109">
        <f t="shared" ref="G216:G238" si="6">IF($D$239=0,"",IF(D216="[for completion]","",IF(D216="","",D216/$D$239)))</f>
        <v>0.13977977592922056</v>
      </c>
    </row>
    <row r="217" spans="1:7" x14ac:dyDescent="0.25">
      <c r="A217" s="24" t="s">
        <v>1375</v>
      </c>
      <c r="B217" s="131" t="s">
        <v>2308</v>
      </c>
      <c r="C217" s="127">
        <v>470.2</v>
      </c>
      <c r="D217" s="136">
        <v>212</v>
      </c>
      <c r="E217" s="38"/>
      <c r="F217" s="109">
        <f t="shared" si="5"/>
        <v>0.10027082933486874</v>
      </c>
      <c r="G217" s="109">
        <f t="shared" si="6"/>
        <v>1.0193777948742606E-2</v>
      </c>
    </row>
    <row r="218" spans="1:7" x14ac:dyDescent="0.25">
      <c r="A218" s="24" t="s">
        <v>1376</v>
      </c>
      <c r="B218" s="131" t="s">
        <v>2309</v>
      </c>
      <c r="C218" s="127">
        <v>189.8</v>
      </c>
      <c r="D218" s="136">
        <v>9</v>
      </c>
      <c r="E218" s="38"/>
      <c r="F218" s="109">
        <f t="shared" si="5"/>
        <v>4.0475124218966582E-2</v>
      </c>
      <c r="G218" s="109">
        <f t="shared" si="6"/>
        <v>4.3275472423907294E-4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4689.3</v>
      </c>
      <c r="D239" s="48">
        <f>SUM(D215:D238)</f>
        <v>20797</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0.4803</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607.79999999999995</v>
      </c>
      <c r="D244" s="136">
        <v>5113</v>
      </c>
      <c r="E244" s="24"/>
      <c r="F244" s="109">
        <f>IF($C$252=0,"",IF(C244="[for completion]","",IF(C244="","",C244/$C$252)))</f>
        <v>0.12961422813639562</v>
      </c>
      <c r="G244" s="109">
        <f>IF($D$252=0,"",IF(D244="[for completion]","",IF(D244="","",D244/$D$252)))</f>
        <v>0.24585276722604221</v>
      </c>
    </row>
    <row r="245" spans="1:7" x14ac:dyDescent="0.25">
      <c r="A245" s="24" t="s">
        <v>1400</v>
      </c>
      <c r="B245" s="24" t="s">
        <v>643</v>
      </c>
      <c r="C245" s="127">
        <v>585</v>
      </c>
      <c r="D245" s="136">
        <v>2593</v>
      </c>
      <c r="E245" s="24"/>
      <c r="F245" s="109">
        <f t="shared" ref="F245:F251" si="7">IF($C$252=0,"",IF(C245="[for completion]","",IF(C245="","",C245/$C$252)))</f>
        <v>0.12475209519544495</v>
      </c>
      <c r="G245" s="109">
        <f t="shared" ref="G245:G251" si="8">IF($D$252=0,"",IF(D245="[for completion]","",IF(D245="","",D245/$D$252)))</f>
        <v>0.1246814444391018</v>
      </c>
    </row>
    <row r="246" spans="1:7" x14ac:dyDescent="0.25">
      <c r="A246" s="24" t="s">
        <v>1401</v>
      </c>
      <c r="B246" s="24" t="s">
        <v>645</v>
      </c>
      <c r="C246" s="127">
        <v>3496.5</v>
      </c>
      <c r="D246" s="136">
        <v>13091</v>
      </c>
      <c r="E246" s="24"/>
      <c r="F246" s="109">
        <f t="shared" si="7"/>
        <v>0.74563367666815938</v>
      </c>
      <c r="G246" s="109">
        <f t="shared" si="8"/>
        <v>0.629465788334856</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4689.3</v>
      </c>
      <c r="D252" s="104">
        <f>SUM(D244:D251)</f>
        <v>20797</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0.745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0.24299999999999999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1.2E-2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0.13400000000000001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2389</v>
      </c>
      <c r="C309" s="127">
        <v>0</v>
      </c>
      <c r="D309" s="136">
        <v>0</v>
      </c>
      <c r="E309" s="30"/>
      <c r="F309" s="109">
        <f>IF($C$327=0,"",IF(C309="[for completion]","",IF(C309="","",C309/$C$327)))</f>
        <v>0</v>
      </c>
      <c r="G309" s="109" t="str">
        <f>IF($D$327=0,"",IF(D309="[for completion]","",IF(D309="","",D309/$D$327)))</f>
        <v/>
      </c>
    </row>
    <row r="310" spans="1:7" x14ac:dyDescent="0.25">
      <c r="A310" s="24" t="s">
        <v>1459</v>
      </c>
      <c r="B310" s="131" t="s">
        <v>2390</v>
      </c>
      <c r="C310" s="127">
        <v>4523.7</v>
      </c>
      <c r="D310" s="136" t="s">
        <v>778</v>
      </c>
      <c r="E310" s="30"/>
      <c r="F310" s="109">
        <f t="shared" ref="F310:F326" si="11">IF($C$327=0,"",IF(C310="[for completion]","",IF(C310="","",C310/$C$327)))</f>
        <v>0.96468556074467415</v>
      </c>
      <c r="G310" s="109" t="str">
        <f t="shared" ref="G310:G326" si="12">IF($D$327=0,"",IF(D310="[for completion]","",IF(D310="","",D310/$D$327)))</f>
        <v/>
      </c>
    </row>
    <row r="311" spans="1:7" x14ac:dyDescent="0.25">
      <c r="A311" s="24" t="s">
        <v>1460</v>
      </c>
      <c r="B311" s="131" t="s">
        <v>2391</v>
      </c>
      <c r="C311" s="127">
        <v>0</v>
      </c>
      <c r="D311" s="136">
        <v>0</v>
      </c>
      <c r="E311" s="30"/>
      <c r="F311" s="109">
        <f t="shared" si="11"/>
        <v>0</v>
      </c>
      <c r="G311" s="109" t="str">
        <f t="shared" si="12"/>
        <v/>
      </c>
    </row>
    <row r="312" spans="1:7" x14ac:dyDescent="0.25">
      <c r="A312" s="24" t="s">
        <v>1461</v>
      </c>
      <c r="B312" s="131" t="s">
        <v>2392</v>
      </c>
      <c r="C312" s="127">
        <v>164.9</v>
      </c>
      <c r="D312" s="136" t="s">
        <v>778</v>
      </c>
      <c r="E312" s="30"/>
      <c r="F312" s="109">
        <f t="shared" si="11"/>
        <v>3.5165163243980987E-2</v>
      </c>
      <c r="G312" s="109" t="str">
        <f t="shared" si="12"/>
        <v/>
      </c>
    </row>
    <row r="313" spans="1:7" x14ac:dyDescent="0.25">
      <c r="A313" s="24" t="s">
        <v>1462</v>
      </c>
      <c r="B313" s="131" t="s">
        <v>2393</v>
      </c>
      <c r="C313" s="127">
        <v>0.7</v>
      </c>
      <c r="D313" s="136" t="s">
        <v>778</v>
      </c>
      <c r="E313" s="30"/>
      <c r="F313" s="109">
        <f t="shared" si="11"/>
        <v>1.4927601134497688E-4</v>
      </c>
      <c r="G313" s="109" t="str">
        <f t="shared" si="12"/>
        <v/>
      </c>
    </row>
    <row r="314" spans="1:7" x14ac:dyDescent="0.25">
      <c r="A314" s="24" t="s">
        <v>1463</v>
      </c>
      <c r="B314" s="131" t="s">
        <v>2394</v>
      </c>
      <c r="C314" s="127">
        <v>0</v>
      </c>
      <c r="D314" s="136">
        <v>0</v>
      </c>
      <c r="E314" s="30"/>
      <c r="F314" s="109">
        <f t="shared" si="11"/>
        <v>0</v>
      </c>
      <c r="G314" s="109" t="str">
        <f t="shared" si="12"/>
        <v/>
      </c>
    </row>
    <row r="315" spans="1:7" x14ac:dyDescent="0.25">
      <c r="A315" s="24" t="s">
        <v>1464</v>
      </c>
      <c r="B315" s="131" t="s">
        <v>2395</v>
      </c>
      <c r="C315" s="127">
        <v>0</v>
      </c>
      <c r="D315" s="136">
        <v>0</v>
      </c>
      <c r="E315" s="30"/>
      <c r="F315" s="109">
        <f>IF($C$327=0,"",IF(C315="[for completion]","",IF(C315="","",C315/$C$327)))</f>
        <v>0</v>
      </c>
      <c r="G315" s="109" t="str">
        <f t="shared" si="12"/>
        <v/>
      </c>
    </row>
    <row r="316" spans="1:7" x14ac:dyDescent="0.25">
      <c r="A316" s="24" t="s">
        <v>1465</v>
      </c>
      <c r="B316" s="131" t="s">
        <v>2396</v>
      </c>
      <c r="C316" s="127">
        <v>0</v>
      </c>
      <c r="D316" s="136">
        <v>0</v>
      </c>
      <c r="E316" s="30"/>
      <c r="F316" s="109">
        <f t="shared" si="11"/>
        <v>0</v>
      </c>
      <c r="G316" s="109" t="str">
        <f t="shared" si="12"/>
        <v/>
      </c>
    </row>
    <row r="317" spans="1:7" x14ac:dyDescent="0.25">
      <c r="A317" s="24" t="s">
        <v>1466</v>
      </c>
      <c r="B317" s="131" t="s">
        <v>2397</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4689.2999999999993</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2398</v>
      </c>
      <c r="C332" s="127">
        <v>3.4</v>
      </c>
      <c r="D332" s="136" t="s">
        <v>778</v>
      </c>
      <c r="E332" s="30"/>
      <c r="F332" s="109">
        <f>IF($C$350=0,"",IF(C332="[for completion]","",IF(C332="","",C332/$C$350)))</f>
        <v>7.2505491224703045E-4</v>
      </c>
      <c r="G332" s="109" t="str">
        <f>IF($D$350=0,"",IF(D332="[for completion]","",IF(D332="","",D332/$D$350)))</f>
        <v/>
      </c>
    </row>
    <row r="333" spans="1:7" x14ac:dyDescent="0.25">
      <c r="A333" s="24" t="s">
        <v>1481</v>
      </c>
      <c r="B333" s="131" t="s">
        <v>2399</v>
      </c>
      <c r="C333" s="127">
        <v>4515.7</v>
      </c>
      <c r="D333" s="136" t="s">
        <v>778</v>
      </c>
      <c r="E333" s="30"/>
      <c r="F333" s="109">
        <f t="shared" ref="F333:F349" si="13">IF($C$350=0,"",IF(C333="[for completion]","",IF(C333="","",C333/$C$350)))</f>
        <v>0.96297954918644568</v>
      </c>
      <c r="G333" s="109" t="str">
        <f t="shared" ref="G333:G349" si="14">IF($D$350=0,"",IF(D333="[for completion]","",IF(D333="","",D333/$D$350)))</f>
        <v/>
      </c>
    </row>
    <row r="334" spans="1:7" x14ac:dyDescent="0.25">
      <c r="A334" s="24" t="s">
        <v>1482</v>
      </c>
      <c r="B334" s="131" t="s">
        <v>2400</v>
      </c>
      <c r="C334" s="127">
        <v>7.8</v>
      </c>
      <c r="D334" s="136" t="s">
        <v>778</v>
      </c>
      <c r="E334" s="30"/>
      <c r="F334" s="109">
        <f t="shared" si="13"/>
        <v>1.6633612692725991E-3</v>
      </c>
      <c r="G334" s="109" t="str">
        <f t="shared" si="14"/>
        <v/>
      </c>
    </row>
    <row r="335" spans="1:7" x14ac:dyDescent="0.25">
      <c r="A335" s="24" t="s">
        <v>1483</v>
      </c>
      <c r="B335" s="131" t="s">
        <v>2401</v>
      </c>
      <c r="C335" s="127">
        <v>161.6</v>
      </c>
      <c r="D335" s="136" t="s">
        <v>778</v>
      </c>
      <c r="E335" s="30"/>
      <c r="F335" s="109">
        <f t="shared" si="13"/>
        <v>3.4461433476211799E-2</v>
      </c>
      <c r="G335" s="109" t="str">
        <f t="shared" si="14"/>
        <v/>
      </c>
    </row>
    <row r="336" spans="1:7" x14ac:dyDescent="0.25">
      <c r="A336" s="24" t="s">
        <v>1484</v>
      </c>
      <c r="B336" s="131" t="s">
        <v>2402</v>
      </c>
      <c r="C336" s="127">
        <v>0.3</v>
      </c>
      <c r="D336" s="136" t="s">
        <v>778</v>
      </c>
      <c r="E336" s="30"/>
      <c r="F336" s="109">
        <f t="shared" si="13"/>
        <v>6.3975433433561513E-5</v>
      </c>
      <c r="G336" s="109" t="str">
        <f t="shared" si="14"/>
        <v/>
      </c>
    </row>
    <row r="337" spans="1:7" x14ac:dyDescent="0.25">
      <c r="A337" s="24" t="s">
        <v>1485</v>
      </c>
      <c r="B337" s="131" t="s">
        <v>2403</v>
      </c>
      <c r="C337" s="127">
        <v>0.5</v>
      </c>
      <c r="D337" s="136">
        <v>0</v>
      </c>
      <c r="E337" s="30"/>
      <c r="F337" s="109">
        <f t="shared" si="13"/>
        <v>1.0662572238926919E-4</v>
      </c>
      <c r="G337" s="109" t="str">
        <f t="shared" si="14"/>
        <v/>
      </c>
    </row>
    <row r="338" spans="1:7" x14ac:dyDescent="0.25">
      <c r="A338" s="24" t="s">
        <v>1486</v>
      </c>
      <c r="B338" s="131" t="s">
        <v>2404</v>
      </c>
      <c r="C338" s="127">
        <v>0</v>
      </c>
      <c r="D338" s="136">
        <v>0</v>
      </c>
      <c r="E338" s="30"/>
      <c r="F338" s="109">
        <f t="shared" si="13"/>
        <v>0</v>
      </c>
      <c r="G338" s="109" t="str">
        <f t="shared" si="14"/>
        <v/>
      </c>
    </row>
    <row r="339" spans="1:7" x14ac:dyDescent="0.25">
      <c r="A339" s="24" t="s">
        <v>1487</v>
      </c>
      <c r="B339" s="131" t="s">
        <v>2405</v>
      </c>
      <c r="C339" s="127">
        <v>0</v>
      </c>
      <c r="D339" s="136">
        <v>0</v>
      </c>
      <c r="E339" s="30"/>
      <c r="F339" s="109">
        <f t="shared" si="13"/>
        <v>0</v>
      </c>
      <c r="G339" s="109" t="str">
        <f t="shared" si="14"/>
        <v/>
      </c>
    </row>
    <row r="340" spans="1:7" x14ac:dyDescent="0.25">
      <c r="A340" s="24" t="s">
        <v>1488</v>
      </c>
      <c r="B340" s="131" t="s">
        <v>2406</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4689.3</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0</v>
      </c>
      <c r="D354" s="136" t="s">
        <v>778</v>
      </c>
      <c r="E354" s="30"/>
      <c r="F354" s="109">
        <f>IF($C$367=0,"",IF(C354="[for completion]","",IF(C354="","",C354/$C$367)))</f>
        <v>0</v>
      </c>
      <c r="G354" s="109" t="str">
        <f>IF($D$367=0,"",IF(D354="[for completion]","",IF(D354="","",D354/$D$367)))</f>
        <v/>
      </c>
    </row>
    <row r="355" spans="1:7" x14ac:dyDescent="0.25">
      <c r="A355" s="24" t="s">
        <v>1492</v>
      </c>
      <c r="B355" s="41" t="s">
        <v>1192</v>
      </c>
      <c r="C355" s="127">
        <v>0.8</v>
      </c>
      <c r="D355" s="136" t="s">
        <v>778</v>
      </c>
      <c r="E355" s="30"/>
      <c r="F355" s="109">
        <f t="shared" ref="F355:F366" si="15">IF($C$367=0,"",IF(C355="[for completion]","",IF(C355="","",C355/$C$367)))</f>
        <v>1.706011558228307E-4</v>
      </c>
      <c r="G355" s="109" t="str">
        <f t="shared" ref="G355:G366" si="16">IF($D$367=0,"",IF(D355="[for completion]","",IF(D355="","",D355/$D$367)))</f>
        <v/>
      </c>
    </row>
    <row r="356" spans="1:7" x14ac:dyDescent="0.25">
      <c r="A356" s="24" t="s">
        <v>1493</v>
      </c>
      <c r="B356" s="41" t="s">
        <v>1833</v>
      </c>
      <c r="C356" s="127">
        <v>0</v>
      </c>
      <c r="D356" s="136" t="s">
        <v>778</v>
      </c>
      <c r="E356" s="30"/>
      <c r="F356" s="109">
        <f t="shared" si="15"/>
        <v>0</v>
      </c>
      <c r="G356" s="109" t="str">
        <f t="shared" si="16"/>
        <v/>
      </c>
    </row>
    <row r="357" spans="1:7" x14ac:dyDescent="0.25">
      <c r="A357" s="24" t="s">
        <v>1494</v>
      </c>
      <c r="B357" s="41" t="s">
        <v>1193</v>
      </c>
      <c r="C357" s="127">
        <v>0</v>
      </c>
      <c r="D357" s="136" t="s">
        <v>778</v>
      </c>
      <c r="E357" s="30"/>
      <c r="F357" s="109">
        <f t="shared" si="15"/>
        <v>0</v>
      </c>
      <c r="G357" s="109" t="str">
        <f t="shared" si="16"/>
        <v/>
      </c>
    </row>
    <row r="358" spans="1:7" x14ac:dyDescent="0.25">
      <c r="A358" s="24" t="s">
        <v>1495</v>
      </c>
      <c r="B358" s="41" t="s">
        <v>1194</v>
      </c>
      <c r="C358" s="127">
        <v>0</v>
      </c>
      <c r="D358" s="136" t="s">
        <v>778</v>
      </c>
      <c r="E358" s="30"/>
      <c r="F358" s="109">
        <f t="shared" si="15"/>
        <v>0</v>
      </c>
      <c r="G358" s="109" t="str">
        <f t="shared" si="16"/>
        <v/>
      </c>
    </row>
    <row r="359" spans="1:7" x14ac:dyDescent="0.25">
      <c r="A359" s="24" t="s">
        <v>1496</v>
      </c>
      <c r="B359" s="41" t="s">
        <v>1195</v>
      </c>
      <c r="C359" s="127">
        <v>0</v>
      </c>
      <c r="D359" s="136" t="s">
        <v>778</v>
      </c>
      <c r="E359" s="30"/>
      <c r="F359" s="109">
        <f t="shared" si="15"/>
        <v>0</v>
      </c>
      <c r="G359" s="109" t="str">
        <f t="shared" si="16"/>
        <v/>
      </c>
    </row>
    <row r="360" spans="1:7" x14ac:dyDescent="0.25">
      <c r="A360" s="24" t="s">
        <v>1586</v>
      </c>
      <c r="B360" s="41" t="s">
        <v>1196</v>
      </c>
      <c r="C360" s="127">
        <v>0.7</v>
      </c>
      <c r="D360" s="136" t="s">
        <v>778</v>
      </c>
      <c r="E360" s="30"/>
      <c r="F360" s="109">
        <f t="shared" si="15"/>
        <v>1.4927601134497685E-4</v>
      </c>
      <c r="G360" s="109" t="str">
        <f t="shared" si="16"/>
        <v/>
      </c>
    </row>
    <row r="361" spans="1:7" x14ac:dyDescent="0.25">
      <c r="A361" s="24" t="s">
        <v>1587</v>
      </c>
      <c r="B361" s="41" t="s">
        <v>1197</v>
      </c>
      <c r="C361" s="127">
        <v>2</v>
      </c>
      <c r="D361" s="136" t="s">
        <v>778</v>
      </c>
      <c r="E361" s="30"/>
      <c r="F361" s="109">
        <f t="shared" si="15"/>
        <v>4.2650288955707675E-4</v>
      </c>
      <c r="G361" s="109" t="str">
        <f t="shared" si="16"/>
        <v/>
      </c>
    </row>
    <row r="362" spans="1:7" x14ac:dyDescent="0.25">
      <c r="A362" s="24" t="s">
        <v>1671</v>
      </c>
      <c r="B362" s="41" t="s">
        <v>2208</v>
      </c>
      <c r="C362" s="103">
        <v>162.9</v>
      </c>
      <c r="D362" s="24" t="s">
        <v>778</v>
      </c>
      <c r="E362" s="30"/>
      <c r="F362" s="109">
        <f t="shared" si="15"/>
        <v>3.4738660354423904E-2</v>
      </c>
      <c r="G362" s="109" t="str">
        <f t="shared" si="16"/>
        <v/>
      </c>
    </row>
    <row r="363" spans="1:7" x14ac:dyDescent="0.25">
      <c r="A363" s="24" t="s">
        <v>1672</v>
      </c>
      <c r="B363" s="24" t="s">
        <v>2211</v>
      </c>
      <c r="C363" s="103">
        <v>1017.3</v>
      </c>
      <c r="D363" s="24" t="s">
        <v>778</v>
      </c>
      <c r="F363" s="109">
        <f t="shared" si="15"/>
        <v>0.21694069477320707</v>
      </c>
      <c r="G363" s="109" t="str">
        <f t="shared" si="16"/>
        <v/>
      </c>
    </row>
    <row r="364" spans="1:7" x14ac:dyDescent="0.25">
      <c r="A364" s="24" t="s">
        <v>1673</v>
      </c>
      <c r="B364" s="24" t="s">
        <v>2209</v>
      </c>
      <c r="C364" s="103">
        <v>3051.9</v>
      </c>
      <c r="D364" s="24" t="s">
        <v>778</v>
      </c>
      <c r="F364" s="109">
        <f t="shared" si="15"/>
        <v>0.6508220843196213</v>
      </c>
      <c r="G364" s="109" t="str">
        <f t="shared" si="16"/>
        <v/>
      </c>
    </row>
    <row r="365" spans="1:7" x14ac:dyDescent="0.25">
      <c r="A365" s="24" t="s">
        <v>2232</v>
      </c>
      <c r="B365" s="41" t="s">
        <v>2210</v>
      </c>
      <c r="C365" s="103">
        <v>453.7</v>
      </c>
      <c r="D365" s="24" t="s">
        <v>778</v>
      </c>
      <c r="E365" s="30"/>
      <c r="F365" s="109">
        <f t="shared" si="15"/>
        <v>9.6752180496022855E-2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4689.3</v>
      </c>
      <c r="D367" s="104">
        <f>SUM(D354:D366)</f>
        <v>0</v>
      </c>
      <c r="E367" s="30"/>
      <c r="F367" s="100">
        <f>SUM(F354:F366)</f>
        <v>1</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2680.9</v>
      </c>
      <c r="D379" s="136" t="s">
        <v>778</v>
      </c>
      <c r="E379" s="30"/>
      <c r="F379" s="109">
        <f>IF($C$386=0,"",IF(C379="[for completion]","",IF(C379="","",C379/$C$386)))</f>
        <v>0.57170579830678347</v>
      </c>
      <c r="G379" s="109" t="str">
        <f>IF($D$386=0,"",IF(D379="[for completion]","",IF(D379="","",D379/$D$386)))</f>
        <v/>
      </c>
    </row>
    <row r="380" spans="1:7" x14ac:dyDescent="0.25">
      <c r="A380" s="24" t="s">
        <v>1589</v>
      </c>
      <c r="B380" s="122" t="s">
        <v>1581</v>
      </c>
      <c r="C380" s="127">
        <v>1381.5</v>
      </c>
      <c r="D380" s="136" t="s">
        <v>778</v>
      </c>
      <c r="E380" s="30"/>
      <c r="F380" s="109">
        <f>IF($C$386=0,"",IF(C380="[for completion]","",IF(C380="","",C380/$C$386)))</f>
        <v>0.29460687096155075</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626.9</v>
      </c>
      <c r="D383" s="136" t="s">
        <v>778</v>
      </c>
      <c r="E383" s="30"/>
      <c r="F383" s="109">
        <f t="shared" si="20"/>
        <v>0.13368733073166569</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4689.3</v>
      </c>
      <c r="D386" s="104">
        <f>SUM(D379:D385)</f>
        <v>0</v>
      </c>
      <c r="E386" s="30"/>
      <c r="F386" s="118">
        <f>SUM(F379:F385)</f>
        <v>1</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3549.3</v>
      </c>
      <c r="D389" s="136" t="s">
        <v>778</v>
      </c>
      <c r="E389" s="30"/>
      <c r="F389" s="109">
        <f>IF($C$393=0,"",IF(C389="[for completion]","",IF(C389="","",C389/$C$393)))</f>
        <v>0.75689335295246629</v>
      </c>
      <c r="G389" s="109" t="str">
        <f>IF($D$393=0,"",IF(D389="[for completion]","",IF(D389="","",D389/$D$393)))</f>
        <v/>
      </c>
    </row>
    <row r="390" spans="1:7" x14ac:dyDescent="0.25">
      <c r="A390" s="24" t="s">
        <v>1652</v>
      </c>
      <c r="B390" s="122" t="s">
        <v>1738</v>
      </c>
      <c r="C390" s="127">
        <v>1140</v>
      </c>
      <c r="D390" s="136" t="s">
        <v>778</v>
      </c>
      <c r="E390" s="30"/>
      <c r="F390" s="109">
        <f>IF($C$393=0,"",IF(C390="[for completion]","",IF(C390="","",C390/$C$393)))</f>
        <v>0.24310664704753374</v>
      </c>
      <c r="G390" s="109" t="str">
        <f>IF($D$393=0,"",IF(D390="[for completion]","",IF(D390="","",D390/$D$393)))</f>
        <v/>
      </c>
    </row>
    <row r="391" spans="1:7" x14ac:dyDescent="0.25">
      <c r="A391" s="24" t="s">
        <v>1653</v>
      </c>
      <c r="B391" s="41" t="s">
        <v>1199</v>
      </c>
      <c r="C391" s="127">
        <v>0</v>
      </c>
      <c r="D391" s="136" t="s">
        <v>778</v>
      </c>
      <c r="E391" s="30"/>
      <c r="F391" s="109">
        <f>IF($C$393=0,"",IF(C391="[for completion]","",IF(C391="","",C391/$C$393)))</f>
        <v>0</v>
      </c>
      <c r="G391" s="109" t="str">
        <f>IF($D$393=0,"",IF(D391="[for completion]","",IF(D391="","",D391/$D$393)))</f>
        <v/>
      </c>
    </row>
    <row r="392" spans="1:7" x14ac:dyDescent="0.25">
      <c r="A392" s="24" t="s">
        <v>1654</v>
      </c>
      <c r="B392" s="24" t="s">
        <v>1592</v>
      </c>
      <c r="C392" s="127">
        <v>0</v>
      </c>
      <c r="D392" s="136" t="s">
        <v>778</v>
      </c>
      <c r="E392" s="30"/>
      <c r="F392" s="109">
        <f>IF($C$393=0,"",IF(C392="[for completion]","",IF(C392="","",C392/$C$393)))</f>
        <v>0</v>
      </c>
      <c r="G392" s="109" t="str">
        <f>IF($D$393=0,"",IF(D392="[for completion]","",IF(D392="","",D392/$D$393)))</f>
        <v/>
      </c>
    </row>
    <row r="393" spans="1:7" x14ac:dyDescent="0.25">
      <c r="A393" s="24" t="s">
        <v>1655</v>
      </c>
      <c r="B393" s="41" t="s">
        <v>94</v>
      </c>
      <c r="C393" s="103">
        <f>SUM(C389:C392)</f>
        <v>4689.3</v>
      </c>
      <c r="D393" s="104">
        <f>SUM(D389:D392)</f>
        <v>0</v>
      </c>
      <c r="E393" s="30"/>
      <c r="F393" s="118">
        <f>SUM(F389:F392)</f>
        <v>1</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19403.900000000001</v>
      </c>
      <c r="D396" s="127">
        <v>9267.9</v>
      </c>
      <c r="E396" s="22"/>
      <c r="F396" s="127">
        <v>9.07</v>
      </c>
      <c r="G396" s="109" t="str">
        <f>IF($D$414=0,"",IF(D396="[for completion]","",IF(D396="","",D396/$D$414)))</f>
        <v/>
      </c>
    </row>
    <row r="397" spans="1:7" x14ac:dyDescent="0.25">
      <c r="A397" s="24" t="s">
        <v>1856</v>
      </c>
      <c r="B397" s="122" t="s">
        <v>1581</v>
      </c>
      <c r="C397" s="127">
        <v>7993.1</v>
      </c>
      <c r="D397" s="127">
        <v>3832.7</v>
      </c>
      <c r="E397" s="22"/>
      <c r="F397" s="127">
        <v>11.4</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7747.3</v>
      </c>
      <c r="D400" s="127">
        <v>3824.4</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35144.300000000003</v>
      </c>
      <c r="D404" s="103">
        <f>SUM(D396:D403)</f>
        <v>16925</v>
      </c>
      <c r="E404" s="22"/>
      <c r="F404" s="24"/>
      <c r="G404" s="109" t="str">
        <f t="shared" si="21"/>
        <v/>
      </c>
    </row>
    <row r="405" spans="1:7" x14ac:dyDescent="0.25">
      <c r="A405" s="24" t="s">
        <v>1864</v>
      </c>
      <c r="B405" s="24" t="s">
        <v>2195</v>
      </c>
      <c r="C405" s="24"/>
      <c r="D405" s="24"/>
      <c r="E405" s="24"/>
      <c r="F405" s="127">
        <v>10</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3788</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2306</v>
      </c>
      <c r="C449" s="127">
        <v>11.4</v>
      </c>
      <c r="D449" s="136">
        <v>81</v>
      </c>
      <c r="E449" s="38"/>
      <c r="F449" s="109">
        <f>IF($C$473=0,"",IF(C449="[for completion]","",IF(C449="","",C449/$C$473)))</f>
        <v>1.3804795349963673E-2</v>
      </c>
      <c r="G449" s="109">
        <f>IF($D$473=0,"",IF(D449="[for completion]","",IF(D449="","",D449/$D$473)))</f>
        <v>0.37155963302752293</v>
      </c>
    </row>
    <row r="450" spans="1:7" x14ac:dyDescent="0.25">
      <c r="A450" s="24" t="s">
        <v>1501</v>
      </c>
      <c r="B450" s="131" t="s">
        <v>2307</v>
      </c>
      <c r="C450" s="127">
        <v>36.4</v>
      </c>
      <c r="D450" s="136">
        <v>59</v>
      </c>
      <c r="E450" s="38"/>
      <c r="F450" s="109">
        <f t="shared" ref="F450:F472" si="22">IF($C$473=0,"",IF(C450="[for completion]","",IF(C450="","",C450/$C$473)))</f>
        <v>4.4078469363041897E-2</v>
      </c>
      <c r="G450" s="109">
        <f t="shared" ref="G450:G472" si="23">IF($D$473=0,"",IF(D450="[for completion]","",IF(D450="","",D450/$D$473)))</f>
        <v>0.27064220183486237</v>
      </c>
    </row>
    <row r="451" spans="1:7" x14ac:dyDescent="0.25">
      <c r="A451" s="24" t="s">
        <v>1502</v>
      </c>
      <c r="B451" s="131" t="s">
        <v>2308</v>
      </c>
      <c r="C451" s="127">
        <v>209.5</v>
      </c>
      <c r="D451" s="136">
        <v>56</v>
      </c>
      <c r="E451" s="38"/>
      <c r="F451" s="109">
        <f t="shared" si="22"/>
        <v>0.25369338822959558</v>
      </c>
      <c r="G451" s="109">
        <f t="shared" si="23"/>
        <v>0.25688073394495414</v>
      </c>
    </row>
    <row r="452" spans="1:7" x14ac:dyDescent="0.25">
      <c r="A452" s="24" t="s">
        <v>1503</v>
      </c>
      <c r="B452" s="131" t="s">
        <v>2309</v>
      </c>
      <c r="C452" s="127">
        <v>568.5</v>
      </c>
      <c r="D452" s="136">
        <v>22</v>
      </c>
      <c r="E452" s="38"/>
      <c r="F452" s="109">
        <f t="shared" si="22"/>
        <v>0.68842334705739894</v>
      </c>
      <c r="G452" s="109">
        <f t="shared" si="23"/>
        <v>0.10091743119266056</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825.8</v>
      </c>
      <c r="D473" s="24">
        <f>SUM(D449:D472)</f>
        <v>218</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0.52290000000000003</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49.6</v>
      </c>
      <c r="D478" s="136">
        <v>78</v>
      </c>
      <c r="E478" s="24"/>
      <c r="F478" s="109">
        <f>IF($C$486=0,"",IF(C478="[for completion]","",IF(C478="","",C478/$C$486)))</f>
        <v>6.0062969241947206E-2</v>
      </c>
      <c r="G478" s="109">
        <f>IF($D$486=0,"",IF(D478="[for completion]","",IF(D478="","",D478/$D$486)))</f>
        <v>0.3577981651376147</v>
      </c>
    </row>
    <row r="479" spans="1:7" x14ac:dyDescent="0.25">
      <c r="A479" s="24" t="s">
        <v>1512</v>
      </c>
      <c r="B479" s="24" t="s">
        <v>643</v>
      </c>
      <c r="C479" s="127">
        <v>18.3</v>
      </c>
      <c r="D479" s="136">
        <v>13</v>
      </c>
      <c r="E479" s="24"/>
      <c r="F479" s="109">
        <f t="shared" ref="F479:F485" si="24">IF($C$486=0,"",IF(C479="[for completion]","",IF(C479="","",C479/$C$486)))</f>
        <v>2.2160329377573264E-2</v>
      </c>
      <c r="G479" s="109">
        <f t="shared" ref="G479:G485" si="25">IF($D$486=0,"",IF(D479="[for completion]","",IF(D479="","",D479/$D$486)))</f>
        <v>5.9633027522935783E-2</v>
      </c>
    </row>
    <row r="480" spans="1:7" x14ac:dyDescent="0.25">
      <c r="A480" s="24" t="s">
        <v>1513</v>
      </c>
      <c r="B480" s="24" t="s">
        <v>645</v>
      </c>
      <c r="C480" s="127">
        <v>757.9</v>
      </c>
      <c r="D480" s="136">
        <v>127</v>
      </c>
      <c r="E480" s="24"/>
      <c r="F480" s="109">
        <f t="shared" si="24"/>
        <v>0.91777670138047951</v>
      </c>
      <c r="G480" s="109">
        <f t="shared" si="25"/>
        <v>0.58256880733944949</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825.8</v>
      </c>
      <c r="D486" s="48">
        <f>SUM(D478:D485)</f>
        <v>218</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0.34599999999999997</v>
      </c>
      <c r="D519" s="135"/>
      <c r="E519" s="24"/>
      <c r="F519" s="24"/>
      <c r="G519" s="24"/>
    </row>
    <row r="520" spans="1:7" x14ac:dyDescent="0.25">
      <c r="A520" s="24" t="s">
        <v>1605</v>
      </c>
      <c r="B520" s="41" t="s">
        <v>727</v>
      </c>
      <c r="C520" s="135">
        <v>0.60099999999999998</v>
      </c>
      <c r="D520" s="135"/>
      <c r="E520" s="24"/>
      <c r="F520" s="24"/>
      <c r="G520" s="24"/>
    </row>
    <row r="521" spans="1:7" x14ac:dyDescent="0.25">
      <c r="A521" s="24" t="s">
        <v>1606</v>
      </c>
      <c r="B521" s="41" t="s">
        <v>728</v>
      </c>
      <c r="C521" s="135">
        <v>4.1000000000000002E-2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1.2E-2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0</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2389</v>
      </c>
      <c r="C547" s="126" t="s">
        <v>778</v>
      </c>
      <c r="D547" s="126" t="s">
        <v>778</v>
      </c>
      <c r="E547" s="30"/>
      <c r="F547" s="109" t="str">
        <f>IF($C$565=0,"",IF(C547="[for completion]","",IF(C547="","",C547/$C$565)))</f>
        <v/>
      </c>
      <c r="G547" s="109" t="str">
        <f>IF($D$565=0,"",IF(D547="[for completion]","",IF(D547="","",D547/$D$565)))</f>
        <v/>
      </c>
    </row>
    <row r="548" spans="1:7" x14ac:dyDescent="0.25">
      <c r="A548" s="24" t="s">
        <v>1647</v>
      </c>
      <c r="B548" s="131" t="s">
        <v>2390</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2391</v>
      </c>
      <c r="C549" s="126" t="s">
        <v>778</v>
      </c>
      <c r="D549" s="126" t="s">
        <v>778</v>
      </c>
      <c r="E549" s="30"/>
      <c r="F549" s="109" t="str">
        <f t="shared" si="28"/>
        <v/>
      </c>
      <c r="G549" s="109" t="str">
        <f t="shared" si="29"/>
        <v/>
      </c>
    </row>
    <row r="550" spans="1:7" x14ac:dyDescent="0.25">
      <c r="A550" s="24" t="s">
        <v>1649</v>
      </c>
      <c r="B550" s="131" t="s">
        <v>2392</v>
      </c>
      <c r="C550" s="126" t="s">
        <v>778</v>
      </c>
      <c r="D550" s="126" t="s">
        <v>778</v>
      </c>
      <c r="E550" s="30"/>
      <c r="F550" s="109" t="str">
        <f t="shared" si="28"/>
        <v/>
      </c>
      <c r="G550" s="109" t="str">
        <f t="shared" si="29"/>
        <v/>
      </c>
    </row>
    <row r="551" spans="1:7" x14ac:dyDescent="0.25">
      <c r="A551" s="24" t="s">
        <v>1650</v>
      </c>
      <c r="B551" s="131" t="s">
        <v>2393</v>
      </c>
      <c r="C551" s="126" t="s">
        <v>778</v>
      </c>
      <c r="D551" s="126" t="s">
        <v>778</v>
      </c>
      <c r="E551" s="30"/>
      <c r="F551" s="109" t="str">
        <f t="shared" si="28"/>
        <v/>
      </c>
      <c r="G551" s="109" t="str">
        <f t="shared" si="29"/>
        <v/>
      </c>
    </row>
    <row r="552" spans="1:7" x14ac:dyDescent="0.25">
      <c r="A552" s="24" t="s">
        <v>1753</v>
      </c>
      <c r="B552" s="131" t="s">
        <v>2394</v>
      </c>
      <c r="C552" s="126" t="s">
        <v>778</v>
      </c>
      <c r="D552" s="126" t="s">
        <v>778</v>
      </c>
      <c r="E552" s="30"/>
      <c r="F552" s="109" t="str">
        <f t="shared" si="28"/>
        <v/>
      </c>
      <c r="G552" s="109" t="str">
        <f t="shared" si="29"/>
        <v/>
      </c>
    </row>
    <row r="553" spans="1:7" x14ac:dyDescent="0.25">
      <c r="A553" s="24" t="s">
        <v>1754</v>
      </c>
      <c r="B553" s="131" t="s">
        <v>2395</v>
      </c>
      <c r="C553" s="126" t="s">
        <v>778</v>
      </c>
      <c r="D553" s="126" t="s">
        <v>778</v>
      </c>
      <c r="E553" s="30"/>
      <c r="F553" s="109" t="str">
        <f t="shared" si="28"/>
        <v/>
      </c>
      <c r="G553" s="109" t="str">
        <f t="shared" si="29"/>
        <v/>
      </c>
    </row>
    <row r="554" spans="1:7" x14ac:dyDescent="0.25">
      <c r="A554" s="24" t="s">
        <v>1755</v>
      </c>
      <c r="B554" s="131" t="s">
        <v>2396</v>
      </c>
      <c r="C554" s="126" t="s">
        <v>778</v>
      </c>
      <c r="D554" s="126" t="s">
        <v>778</v>
      </c>
      <c r="E554" s="30"/>
      <c r="F554" s="109" t="str">
        <f t="shared" si="28"/>
        <v/>
      </c>
      <c r="G554" s="109" t="str">
        <f t="shared" si="29"/>
        <v/>
      </c>
    </row>
    <row r="555" spans="1:7" x14ac:dyDescent="0.25">
      <c r="A555" s="24" t="s">
        <v>1756</v>
      </c>
      <c r="B555" s="131" t="s">
        <v>2397</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2772</v>
      </c>
      <c r="C570" s="127">
        <v>104</v>
      </c>
      <c r="D570" s="136" t="s">
        <v>778</v>
      </c>
      <c r="E570" s="30"/>
      <c r="F570" s="109">
        <f>IF($C$588=0,"",IF(C570="[for completion]","",IF(C570="","",C570/$C$588)))</f>
        <v>0.12593848389440543</v>
      </c>
      <c r="G570" s="109" t="str">
        <f>IF($D$588=0,"",IF(D570="[for completion]","",IF(D570="","",D570/$D$588)))</f>
        <v/>
      </c>
    </row>
    <row r="571" spans="1:7" x14ac:dyDescent="0.25">
      <c r="A571" s="24" t="s">
        <v>1768</v>
      </c>
      <c r="B571" s="131" t="s">
        <v>2773</v>
      </c>
      <c r="C571" s="127">
        <v>118.3</v>
      </c>
      <c r="D571" s="136" t="s">
        <v>778</v>
      </c>
      <c r="E571" s="30"/>
      <c r="F571" s="109">
        <f t="shared" ref="F571:F587" si="30">IF($C$588=0,"",IF(C571="[for completion]","",IF(C571="","",C571/$C$588)))</f>
        <v>0.14325502542988616</v>
      </c>
      <c r="G571" s="109" t="str">
        <f t="shared" ref="G571:G587" si="31">IF($D$588=0,"",IF(D571="[for completion]","",IF(D571="","",D571/$D$588)))</f>
        <v/>
      </c>
    </row>
    <row r="572" spans="1:7" x14ac:dyDescent="0.25">
      <c r="A572" s="24" t="s">
        <v>1769</v>
      </c>
      <c r="B572" s="131" t="s">
        <v>2774</v>
      </c>
      <c r="C572" s="127">
        <v>33</v>
      </c>
      <c r="D572" s="136" t="s">
        <v>778</v>
      </c>
      <c r="E572" s="30"/>
      <c r="F572" s="109">
        <f t="shared" si="30"/>
        <v>3.9961249697263265E-2</v>
      </c>
      <c r="G572" s="109" t="str">
        <f t="shared" si="31"/>
        <v/>
      </c>
    </row>
    <row r="573" spans="1:7" x14ac:dyDescent="0.25">
      <c r="A573" s="24" t="s">
        <v>1770</v>
      </c>
      <c r="B573" s="131" t="s">
        <v>2775</v>
      </c>
      <c r="C573" s="127">
        <v>0</v>
      </c>
      <c r="D573" s="136" t="s">
        <v>778</v>
      </c>
      <c r="E573" s="30"/>
      <c r="F573" s="109">
        <f t="shared" si="30"/>
        <v>0</v>
      </c>
      <c r="G573" s="109" t="str">
        <f t="shared" si="31"/>
        <v/>
      </c>
    </row>
    <row r="574" spans="1:7" x14ac:dyDescent="0.25">
      <c r="A574" s="24" t="s">
        <v>1771</v>
      </c>
      <c r="B574" s="131" t="s">
        <v>2776</v>
      </c>
      <c r="C574" s="127">
        <v>0</v>
      </c>
      <c r="D574" s="136" t="s">
        <v>778</v>
      </c>
      <c r="E574" s="30"/>
      <c r="F574" s="109">
        <f t="shared" si="30"/>
        <v>0</v>
      </c>
      <c r="G574" s="109" t="str">
        <f t="shared" si="31"/>
        <v/>
      </c>
    </row>
    <row r="575" spans="1:7" x14ac:dyDescent="0.25">
      <c r="A575" s="24" t="s">
        <v>1772</v>
      </c>
      <c r="B575" s="131" t="s">
        <v>2777</v>
      </c>
      <c r="C575" s="127">
        <v>0</v>
      </c>
      <c r="D575" s="136" t="s">
        <v>778</v>
      </c>
      <c r="E575" s="30"/>
      <c r="F575" s="109">
        <f t="shared" si="30"/>
        <v>0</v>
      </c>
      <c r="G575" s="109" t="str">
        <f t="shared" si="31"/>
        <v/>
      </c>
    </row>
    <row r="576" spans="1:7" x14ac:dyDescent="0.25">
      <c r="A576" s="24" t="s">
        <v>1773</v>
      </c>
      <c r="B576" s="131" t="s">
        <v>2778</v>
      </c>
      <c r="C576" s="127">
        <v>0</v>
      </c>
      <c r="D576" s="136" t="s">
        <v>778</v>
      </c>
      <c r="E576" s="30"/>
      <c r="F576" s="109">
        <f t="shared" si="30"/>
        <v>0</v>
      </c>
      <c r="G576" s="109" t="str">
        <f t="shared" si="31"/>
        <v/>
      </c>
    </row>
    <row r="577" spans="1:7" x14ac:dyDescent="0.25">
      <c r="A577" s="24" t="s">
        <v>1774</v>
      </c>
      <c r="B577" s="131" t="s">
        <v>2779</v>
      </c>
      <c r="C577" s="127">
        <v>0</v>
      </c>
      <c r="D577" s="136" t="s">
        <v>778</v>
      </c>
      <c r="E577" s="30"/>
      <c r="F577" s="109">
        <f t="shared" si="30"/>
        <v>0</v>
      </c>
      <c r="G577" s="109" t="str">
        <f t="shared" si="31"/>
        <v/>
      </c>
    </row>
    <row r="578" spans="1:7" x14ac:dyDescent="0.25">
      <c r="A578" s="24" t="s">
        <v>1775</v>
      </c>
      <c r="B578" s="131" t="s">
        <v>2780</v>
      </c>
      <c r="C578" s="127">
        <v>0</v>
      </c>
      <c r="D578" s="136" t="s">
        <v>778</v>
      </c>
      <c r="E578" s="30"/>
      <c r="F578" s="109">
        <f t="shared" si="30"/>
        <v>0</v>
      </c>
      <c r="G578" s="109" t="str">
        <f t="shared" si="31"/>
        <v/>
      </c>
    </row>
    <row r="579" spans="1:7" x14ac:dyDescent="0.25">
      <c r="A579" s="24" t="s">
        <v>1776</v>
      </c>
      <c r="B579" s="131" t="s">
        <v>2781</v>
      </c>
      <c r="C579" s="127">
        <v>0</v>
      </c>
      <c r="D579" s="136" t="s">
        <v>778</v>
      </c>
      <c r="E579" s="30"/>
      <c r="F579" s="109">
        <f t="shared" si="30"/>
        <v>0</v>
      </c>
      <c r="G579" s="109" t="str">
        <f t="shared" si="31"/>
        <v/>
      </c>
    </row>
    <row r="580" spans="1:7" x14ac:dyDescent="0.25">
      <c r="A580" s="24" t="s">
        <v>1777</v>
      </c>
      <c r="B580" s="131" t="s">
        <v>2782</v>
      </c>
      <c r="C580" s="127">
        <v>0</v>
      </c>
      <c r="D580" s="136" t="s">
        <v>778</v>
      </c>
      <c r="E580" s="30"/>
      <c r="F580" s="109">
        <f t="shared" si="30"/>
        <v>0</v>
      </c>
      <c r="G580" s="109" t="str">
        <f t="shared" si="31"/>
        <v/>
      </c>
    </row>
    <row r="581" spans="1:7" x14ac:dyDescent="0.25">
      <c r="A581" s="24" t="s">
        <v>1937</v>
      </c>
      <c r="B581" s="131" t="s">
        <v>2783</v>
      </c>
      <c r="C581" s="127">
        <v>0</v>
      </c>
      <c r="D581" s="136" t="s">
        <v>778</v>
      </c>
      <c r="E581" s="30"/>
      <c r="F581" s="109">
        <f t="shared" si="30"/>
        <v>0</v>
      </c>
      <c r="G581" s="109" t="str">
        <f t="shared" si="31"/>
        <v/>
      </c>
    </row>
    <row r="582" spans="1:7" x14ac:dyDescent="0.25">
      <c r="A582" s="24" t="s">
        <v>1938</v>
      </c>
      <c r="B582" s="131" t="s">
        <v>2784</v>
      </c>
      <c r="C582" s="127">
        <v>0</v>
      </c>
      <c r="D582" s="136" t="s">
        <v>778</v>
      </c>
      <c r="E582" s="30"/>
      <c r="F582" s="109">
        <f t="shared" si="30"/>
        <v>0</v>
      </c>
      <c r="G582" s="109" t="str">
        <f t="shared" si="31"/>
        <v/>
      </c>
    </row>
    <row r="583" spans="1:7" x14ac:dyDescent="0.25">
      <c r="A583" s="24" t="s">
        <v>1939</v>
      </c>
      <c r="B583" s="131" t="s">
        <v>2785</v>
      </c>
      <c r="C583" s="127">
        <v>570.5</v>
      </c>
      <c r="D583" s="136" t="s">
        <v>778</v>
      </c>
      <c r="E583" s="30"/>
      <c r="F583" s="109">
        <f t="shared" si="30"/>
        <v>0.69084524097844513</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825.8</v>
      </c>
      <c r="D588" s="104">
        <f>SUM(D570:D587)</f>
        <v>0</v>
      </c>
      <c r="E588" s="30"/>
      <c r="F588" s="100">
        <f>SUM(F570:F587)</f>
        <v>1</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0</v>
      </c>
      <c r="D590" s="126" t="s">
        <v>778</v>
      </c>
      <c r="E590" s="30"/>
      <c r="F590" s="109">
        <f t="shared" ref="F590:F597" si="32">IF($C$603=0,"",IF(C590="[for completion]","",IF(C590="","",C590/$C$603)))</f>
        <v>0</v>
      </c>
      <c r="G590" s="109" t="str">
        <f t="shared" ref="G590:G597" si="33">IF($D$603=0,"",IF(D590="[for completion]","",IF(D590="","",D590/$D$603)))</f>
        <v/>
      </c>
    </row>
    <row r="591" spans="1:7" x14ac:dyDescent="0.25">
      <c r="A591" s="24" t="s">
        <v>1779</v>
      </c>
      <c r="B591" s="41" t="s">
        <v>1192</v>
      </c>
      <c r="C591" s="126">
        <v>0</v>
      </c>
      <c r="D591" s="126" t="s">
        <v>778</v>
      </c>
      <c r="E591" s="30"/>
      <c r="F591" s="109">
        <f t="shared" si="32"/>
        <v>0</v>
      </c>
      <c r="G591" s="109" t="str">
        <f t="shared" si="33"/>
        <v/>
      </c>
    </row>
    <row r="592" spans="1:7" x14ac:dyDescent="0.25">
      <c r="A592" s="24" t="s">
        <v>1780</v>
      </c>
      <c r="B592" s="41" t="s">
        <v>1833</v>
      </c>
      <c r="C592" s="126">
        <v>0</v>
      </c>
      <c r="D592" s="126" t="s">
        <v>778</v>
      </c>
      <c r="E592" s="30"/>
      <c r="F592" s="109">
        <f t="shared" si="32"/>
        <v>0</v>
      </c>
      <c r="G592" s="109" t="str">
        <f t="shared" si="33"/>
        <v/>
      </c>
    </row>
    <row r="593" spans="1:7" x14ac:dyDescent="0.25">
      <c r="A593" s="24" t="s">
        <v>1781</v>
      </c>
      <c r="B593" s="41" t="s">
        <v>1193</v>
      </c>
      <c r="C593" s="126">
        <v>0</v>
      </c>
      <c r="D593" s="126" t="s">
        <v>778</v>
      </c>
      <c r="E593" s="30"/>
      <c r="F593" s="109">
        <f t="shared" si="32"/>
        <v>0</v>
      </c>
      <c r="G593" s="109" t="str">
        <f t="shared" si="33"/>
        <v/>
      </c>
    </row>
    <row r="594" spans="1:7" x14ac:dyDescent="0.25">
      <c r="A594" s="24" t="s">
        <v>1782</v>
      </c>
      <c r="B594" s="41" t="s">
        <v>1194</v>
      </c>
      <c r="C594" s="126">
        <v>0</v>
      </c>
      <c r="D594" s="126" t="s">
        <v>778</v>
      </c>
      <c r="E594" s="30"/>
      <c r="F594" s="109">
        <f t="shared" si="32"/>
        <v>0</v>
      </c>
      <c r="G594" s="109" t="str">
        <f t="shared" si="33"/>
        <v/>
      </c>
    </row>
    <row r="595" spans="1:7" x14ac:dyDescent="0.25">
      <c r="A595" s="24" t="s">
        <v>1945</v>
      </c>
      <c r="B595" s="41" t="s">
        <v>1195</v>
      </c>
      <c r="C595" s="126">
        <v>0</v>
      </c>
      <c r="D595" s="126" t="s">
        <v>778</v>
      </c>
      <c r="E595" s="30"/>
      <c r="F595" s="109">
        <f t="shared" si="32"/>
        <v>0</v>
      </c>
      <c r="G595" s="109" t="str">
        <f t="shared" si="33"/>
        <v/>
      </c>
    </row>
    <row r="596" spans="1:7" x14ac:dyDescent="0.25">
      <c r="A596" s="24" t="s">
        <v>1946</v>
      </c>
      <c r="B596" s="41" t="s">
        <v>1196</v>
      </c>
      <c r="C596" s="126">
        <v>0</v>
      </c>
      <c r="D596" s="126" t="s">
        <v>778</v>
      </c>
      <c r="E596" s="30"/>
      <c r="F596" s="109">
        <f t="shared" si="32"/>
        <v>0</v>
      </c>
      <c r="G596" s="109" t="str">
        <f t="shared" si="33"/>
        <v/>
      </c>
    </row>
    <row r="597" spans="1:7" x14ac:dyDescent="0.25">
      <c r="A597" s="24" t="s">
        <v>1947</v>
      </c>
      <c r="B597" s="41" t="s">
        <v>1197</v>
      </c>
      <c r="C597" s="126">
        <v>0</v>
      </c>
      <c r="D597" s="126" t="s">
        <v>778</v>
      </c>
      <c r="E597" s="30"/>
      <c r="F597" s="109">
        <f t="shared" si="32"/>
        <v>0</v>
      </c>
      <c r="G597" s="109" t="str">
        <f t="shared" si="33"/>
        <v/>
      </c>
    </row>
    <row r="598" spans="1:7" x14ac:dyDescent="0.25">
      <c r="A598" s="24" t="s">
        <v>1948</v>
      </c>
      <c r="B598" s="41" t="s">
        <v>2208</v>
      </c>
      <c r="C598" s="103">
        <v>0</v>
      </c>
      <c r="D598" s="24" t="s">
        <v>778</v>
      </c>
      <c r="E598" s="30"/>
      <c r="F598" s="109">
        <f t="shared" ref="F598:F601" si="34">IF($C$603=0,"",IF(C598="[for completion]","",IF(C598="","",C598/$C$603)))</f>
        <v>0</v>
      </c>
      <c r="G598" s="109" t="str">
        <f t="shared" ref="G598:G601" si="35">IF($D$603=0,"",IF(D598="[for completion]","",IF(D598="","",D598/$D$603)))</f>
        <v/>
      </c>
    </row>
    <row r="599" spans="1:7" x14ac:dyDescent="0.25">
      <c r="A599" s="24" t="s">
        <v>1949</v>
      </c>
      <c r="B599" s="24" t="s">
        <v>2211</v>
      </c>
      <c r="C599" s="103">
        <v>171.4</v>
      </c>
      <c r="D599" s="24" t="s">
        <v>778</v>
      </c>
      <c r="F599" s="109">
        <f t="shared" si="34"/>
        <v>0.20755630903366434</v>
      </c>
      <c r="G599" s="109" t="str">
        <f t="shared" si="35"/>
        <v/>
      </c>
    </row>
    <row r="600" spans="1:7" x14ac:dyDescent="0.25">
      <c r="A600" s="24" t="s">
        <v>1950</v>
      </c>
      <c r="B600" s="24" t="s">
        <v>2209</v>
      </c>
      <c r="C600" s="103">
        <v>454.7</v>
      </c>
      <c r="D600" s="24" t="s">
        <v>778</v>
      </c>
      <c r="F600" s="109">
        <f t="shared" si="34"/>
        <v>0.55061758294986685</v>
      </c>
      <c r="G600" s="109" t="str">
        <f t="shared" si="35"/>
        <v/>
      </c>
    </row>
    <row r="601" spans="1:7" x14ac:dyDescent="0.25">
      <c r="A601" s="24" t="s">
        <v>2246</v>
      </c>
      <c r="B601" s="41" t="s">
        <v>2210</v>
      </c>
      <c r="C601" s="103">
        <v>199.7</v>
      </c>
      <c r="D601" s="24" t="s">
        <v>778</v>
      </c>
      <c r="E601" s="30"/>
      <c r="F601" s="109">
        <f t="shared" si="34"/>
        <v>0.24182610801646887</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825.8</v>
      </c>
      <c r="D603" s="104">
        <f>SUM(D590:D602)</f>
        <v>0</v>
      </c>
      <c r="E603" s="30"/>
      <c r="F603" s="100">
        <f>SUM(F590:F602)</f>
        <v>1</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347.5</v>
      </c>
      <c r="D615" s="126" t="s">
        <v>778</v>
      </c>
      <c r="E615" s="30"/>
      <c r="F615" s="109">
        <f>IF($C$619=0,"",IF(C615="[for completion]","",IF(C615="","",C615/$C$619)))</f>
        <v>0.42080406878178739</v>
      </c>
      <c r="G615" s="109" t="str">
        <f>IF($D$619=0,"",IF(D615="[for completion]","",IF(D615="","",D615/$D$619)))</f>
        <v/>
      </c>
    </row>
    <row r="616" spans="1:7" x14ac:dyDescent="0.25">
      <c r="A616" s="24" t="s">
        <v>1952</v>
      </c>
      <c r="B616" s="122" t="s">
        <v>1784</v>
      </c>
      <c r="C616" s="127">
        <v>398</v>
      </c>
      <c r="D616" s="126" t="s">
        <v>778</v>
      </c>
      <c r="E616" s="30"/>
      <c r="F616" s="30"/>
      <c r="G616" s="109" t="str">
        <f>IF($D$619=0,"",IF(D616="[for completion]","",IF(D616="","",D616/$D$619)))</f>
        <v/>
      </c>
    </row>
    <row r="617" spans="1:7" x14ac:dyDescent="0.25">
      <c r="A617" s="24" t="s">
        <v>1953</v>
      </c>
      <c r="B617" s="41" t="s">
        <v>1199</v>
      </c>
      <c r="C617" s="127">
        <v>80.3</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825.8</v>
      </c>
      <c r="D619" s="104">
        <f>SUM(D615:D618)</f>
        <v>0</v>
      </c>
      <c r="E619" s="30"/>
      <c r="F619" s="100">
        <f>SUM(F615:F618)</f>
        <v>0.42080406878178739</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51060.3</v>
      </c>
      <c r="D622" s="127">
        <v>28456.6</v>
      </c>
      <c r="E622" s="149"/>
      <c r="F622" s="127">
        <v>23.3</v>
      </c>
      <c r="G622" s="109" t="str">
        <f t="shared" ref="G622:G637" si="36">IF($D$640=0,"",IF(D622="[for completion]","",IF(D622="","",D622/$D$640)))</f>
        <v/>
      </c>
    </row>
    <row r="623" spans="1:7" x14ac:dyDescent="0.25">
      <c r="A623" s="24" t="s">
        <v>1959</v>
      </c>
      <c r="B623" s="41" t="s">
        <v>727</v>
      </c>
      <c r="C623" s="127">
        <v>8771.2000000000007</v>
      </c>
      <c r="D623" s="127">
        <v>4191.7</v>
      </c>
      <c r="E623" s="149"/>
      <c r="F623" s="127">
        <v>20.7</v>
      </c>
      <c r="G623" s="109" t="str">
        <f t="shared" si="36"/>
        <v/>
      </c>
    </row>
    <row r="624" spans="1:7" x14ac:dyDescent="0.25">
      <c r="A624" s="24" t="s">
        <v>1960</v>
      </c>
      <c r="B624" s="41" t="s">
        <v>728</v>
      </c>
      <c r="C624" s="127">
        <v>282.89999999999998</v>
      </c>
      <c r="D624" s="127">
        <v>166</v>
      </c>
      <c r="E624" s="149"/>
      <c r="F624" s="127">
        <v>8.6</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669.5</v>
      </c>
      <c r="D626" s="127">
        <v>317.7</v>
      </c>
      <c r="E626" s="149"/>
      <c r="F626" s="127">
        <v>23.5</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4.5999999999999996</v>
      </c>
      <c r="D628" s="127">
        <v>2.5</v>
      </c>
      <c r="E628" s="149"/>
      <c r="F628" s="127">
        <v>26.2</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60788.5</v>
      </c>
      <c r="D636" s="103">
        <f>SUM(D622:D635)</f>
        <v>33134.5</v>
      </c>
      <c r="E636" s="22"/>
      <c r="F636" s="103"/>
      <c r="G636" s="109" t="str">
        <f t="shared" si="36"/>
        <v/>
      </c>
    </row>
    <row r="637" spans="1:7" x14ac:dyDescent="0.25">
      <c r="A637" s="24" t="s">
        <v>1973</v>
      </c>
      <c r="B637" s="24" t="s">
        <v>2195</v>
      </c>
      <c r="F637" s="127">
        <v>21.2</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E1469-93BB-4373-A36F-E8D49583BD34}">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54" customWidth="1"/>
    <col min="2" max="2" width="48.42578125" style="154" customWidth="1"/>
    <col min="3" max="3" width="38.42578125" style="154" customWidth="1"/>
    <col min="4" max="4" width="56.5703125" style="154" customWidth="1"/>
    <col min="5" max="5" width="255.7109375" style="154" bestFit="1" customWidth="1"/>
    <col min="6" max="16384" width="11.42578125" style="154"/>
  </cols>
  <sheetData>
    <row r="1" spans="1:5" s="251" customFormat="1" ht="21" x14ac:dyDescent="0.35">
      <c r="A1" s="250" t="s">
        <v>2407</v>
      </c>
      <c r="B1" s="250" t="s">
        <v>2408</v>
      </c>
      <c r="C1" s="250" t="s">
        <v>2409</v>
      </c>
      <c r="D1" s="250" t="s">
        <v>2410</v>
      </c>
      <c r="E1" s="250" t="s">
        <v>2411</v>
      </c>
    </row>
    <row r="2" spans="1:5" ht="105" x14ac:dyDescent="0.25">
      <c r="A2" s="252" t="s">
        <v>2412</v>
      </c>
      <c r="B2" s="252" t="s">
        <v>2413</v>
      </c>
      <c r="C2" s="253"/>
      <c r="D2" s="253"/>
      <c r="E2" s="254" t="s">
        <v>2414</v>
      </c>
    </row>
    <row r="3" spans="1:5" ht="60" x14ac:dyDescent="0.25">
      <c r="A3" s="252" t="s">
        <v>2415</v>
      </c>
      <c r="B3" s="252" t="s">
        <v>2416</v>
      </c>
      <c r="C3" s="252" t="s">
        <v>2417</v>
      </c>
      <c r="D3" s="252" t="s">
        <v>2418</v>
      </c>
      <c r="E3" s="254" t="s">
        <v>2419</v>
      </c>
    </row>
    <row r="4" spans="1:5" x14ac:dyDescent="0.25">
      <c r="A4" s="252" t="s">
        <v>2420</v>
      </c>
      <c r="B4" s="252" t="s">
        <v>2421</v>
      </c>
      <c r="C4" s="253"/>
      <c r="D4" s="253"/>
      <c r="E4" s="255" t="s">
        <v>2422</v>
      </c>
    </row>
    <row r="5" spans="1:5" x14ac:dyDescent="0.25">
      <c r="A5" s="252" t="s">
        <v>2423</v>
      </c>
      <c r="B5" s="253"/>
      <c r="C5" s="253"/>
      <c r="D5" s="253"/>
      <c r="E5" s="255" t="s">
        <v>2424</v>
      </c>
    </row>
    <row r="6" spans="1:5" x14ac:dyDescent="0.25">
      <c r="A6" s="252" t="s">
        <v>2425</v>
      </c>
      <c r="B6" s="253"/>
      <c r="C6" s="253"/>
      <c r="D6" s="253"/>
      <c r="E6" s="255" t="s">
        <v>2426</v>
      </c>
    </row>
    <row r="7" spans="1:5" ht="120" x14ac:dyDescent="0.25">
      <c r="A7" s="252" t="s">
        <v>2427</v>
      </c>
      <c r="B7" s="18" t="s">
        <v>2428</v>
      </c>
      <c r="C7" s="253"/>
      <c r="D7" s="253"/>
      <c r="E7" s="256" t="s">
        <v>2429</v>
      </c>
    </row>
    <row r="8" spans="1:5" ht="90" x14ac:dyDescent="0.25">
      <c r="A8" s="252" t="s">
        <v>2430</v>
      </c>
      <c r="B8" s="253"/>
      <c r="C8" s="18" t="s">
        <v>2431</v>
      </c>
      <c r="D8" s="252" t="s">
        <v>2432</v>
      </c>
      <c r="E8" s="255" t="s">
        <v>2433</v>
      </c>
    </row>
    <row r="9" spans="1:5" x14ac:dyDescent="0.25">
      <c r="A9" s="252" t="s">
        <v>2434</v>
      </c>
      <c r="B9" s="253"/>
      <c r="C9" s="252" t="s">
        <v>2435</v>
      </c>
      <c r="D9" s="253"/>
      <c r="E9" s="257" t="s">
        <v>2436</v>
      </c>
    </row>
    <row r="10" spans="1:5" ht="30" x14ac:dyDescent="0.25">
      <c r="A10" s="252" t="s">
        <v>2437</v>
      </c>
      <c r="B10" s="18" t="s">
        <v>2438</v>
      </c>
      <c r="C10" s="253"/>
      <c r="D10" s="253"/>
      <c r="E10" s="255" t="s">
        <v>2439</v>
      </c>
    </row>
    <row r="11" spans="1:5" x14ac:dyDescent="0.25">
      <c r="A11" s="252" t="s">
        <v>2440</v>
      </c>
      <c r="B11" s="253"/>
      <c r="C11" s="252" t="s">
        <v>2441</v>
      </c>
      <c r="D11" s="252" t="s">
        <v>2442</v>
      </c>
      <c r="E11" s="255" t="s">
        <v>2443</v>
      </c>
    </row>
    <row r="12" spans="1:5" ht="30" x14ac:dyDescent="0.25">
      <c r="A12" s="258" t="s">
        <v>2444</v>
      </c>
      <c r="B12" s="258" t="s">
        <v>2445</v>
      </c>
      <c r="C12" s="258" t="s">
        <v>2446</v>
      </c>
      <c r="D12" s="258" t="s">
        <v>2447</v>
      </c>
      <c r="E12" s="258" t="s">
        <v>2448</v>
      </c>
    </row>
    <row r="13" spans="1:5" ht="30" x14ac:dyDescent="0.25">
      <c r="A13" s="252" t="s">
        <v>2449</v>
      </c>
      <c r="B13" s="258" t="s">
        <v>2450</v>
      </c>
      <c r="C13" s="253"/>
      <c r="D13" s="253"/>
      <c r="E13" s="254" t="s">
        <v>2451</v>
      </c>
    </row>
    <row r="14" spans="1:5" ht="60" x14ac:dyDescent="0.25">
      <c r="A14" s="252" t="s">
        <v>2452</v>
      </c>
      <c r="B14" s="258" t="s">
        <v>2453</v>
      </c>
      <c r="C14" s="253"/>
      <c r="D14" s="253"/>
      <c r="E14" s="254" t="s">
        <v>2454</v>
      </c>
    </row>
    <row r="15" spans="1:5" ht="30" x14ac:dyDescent="0.25">
      <c r="A15" s="257" t="s">
        <v>2455</v>
      </c>
      <c r="B15" s="258" t="s">
        <v>2456</v>
      </c>
      <c r="C15" s="259"/>
      <c r="D15" s="259"/>
      <c r="E15" s="19" t="s">
        <v>2457</v>
      </c>
    </row>
    <row r="16" spans="1:5" ht="60" x14ac:dyDescent="0.25">
      <c r="A16" s="252" t="s">
        <v>2458</v>
      </c>
      <c r="B16" s="258" t="s">
        <v>2459</v>
      </c>
      <c r="C16" s="253"/>
      <c r="D16" s="253"/>
      <c r="E16" s="254" t="s">
        <v>2460</v>
      </c>
    </row>
    <row r="17" spans="1:5" ht="45" x14ac:dyDescent="0.25">
      <c r="A17" s="252" t="s">
        <v>2461</v>
      </c>
      <c r="B17" s="258" t="s">
        <v>2462</v>
      </c>
      <c r="C17" s="253"/>
      <c r="D17" s="253"/>
      <c r="E17" s="254" t="s">
        <v>2463</v>
      </c>
    </row>
    <row r="18" spans="1:5" ht="30" x14ac:dyDescent="0.25">
      <c r="A18" s="252" t="s">
        <v>2464</v>
      </c>
      <c r="B18" s="258" t="s">
        <v>2465</v>
      </c>
      <c r="C18" s="253"/>
      <c r="D18" s="253"/>
      <c r="E18" s="19" t="s">
        <v>2466</v>
      </c>
    </row>
    <row r="19" spans="1:5" ht="45" x14ac:dyDescent="0.25">
      <c r="A19" s="252" t="s">
        <v>2467</v>
      </c>
      <c r="B19" s="258" t="s">
        <v>2468</v>
      </c>
      <c r="C19" s="253"/>
      <c r="D19" s="253"/>
      <c r="E19" s="254" t="s">
        <v>2469</v>
      </c>
    </row>
    <row r="20" spans="1:5" ht="30" x14ac:dyDescent="0.25">
      <c r="A20" s="252" t="s">
        <v>2470</v>
      </c>
      <c r="B20" s="258" t="s">
        <v>2471</v>
      </c>
      <c r="C20" s="253"/>
      <c r="D20" s="253"/>
      <c r="E20" s="19" t="s">
        <v>2472</v>
      </c>
    </row>
    <row r="21" spans="1:5" ht="75" x14ac:dyDescent="0.25">
      <c r="A21" s="252" t="s">
        <v>2473</v>
      </c>
      <c r="B21" s="253"/>
      <c r="C21" s="18" t="s">
        <v>2474</v>
      </c>
      <c r="D21" s="252" t="s">
        <v>2475</v>
      </c>
      <c r="E21" s="255" t="s">
        <v>2476</v>
      </c>
    </row>
    <row r="22" spans="1:5" x14ac:dyDescent="0.25">
      <c r="A22" s="252" t="s">
        <v>2477</v>
      </c>
      <c r="B22" s="253"/>
      <c r="C22" s="252" t="s">
        <v>2478</v>
      </c>
      <c r="D22" s="253"/>
      <c r="E22" s="255" t="s">
        <v>2479</v>
      </c>
    </row>
    <row r="23" spans="1:5" x14ac:dyDescent="0.25">
      <c r="A23" s="252" t="s">
        <v>2480</v>
      </c>
      <c r="B23" s="253"/>
      <c r="C23" s="252" t="s">
        <v>2481</v>
      </c>
      <c r="D23" s="252" t="s">
        <v>2482</v>
      </c>
      <c r="E23" s="255" t="s">
        <v>2483</v>
      </c>
    </row>
    <row r="24" spans="1:5" ht="30" x14ac:dyDescent="0.25">
      <c r="A24" s="252" t="s">
        <v>2484</v>
      </c>
      <c r="B24" s="253"/>
      <c r="C24" s="18" t="s">
        <v>2474</v>
      </c>
      <c r="D24" s="252" t="s">
        <v>2475</v>
      </c>
      <c r="E24" s="255" t="s">
        <v>2485</v>
      </c>
    </row>
    <row r="25" spans="1:5" ht="120" x14ac:dyDescent="0.25">
      <c r="A25" s="252" t="s">
        <v>2486</v>
      </c>
      <c r="B25" s="252" t="s">
        <v>2487</v>
      </c>
      <c r="C25" s="253"/>
      <c r="D25" s="252" t="s">
        <v>2488</v>
      </c>
      <c r="E25" s="255" t="s">
        <v>2489</v>
      </c>
    </row>
    <row r="26" spans="1:5" x14ac:dyDescent="0.25">
      <c r="A26" s="260" t="s">
        <v>2490</v>
      </c>
      <c r="B26" s="261"/>
      <c r="C26" s="260" t="s">
        <v>2491</v>
      </c>
      <c r="D26" s="261"/>
      <c r="E26" s="262" t="s">
        <v>2492</v>
      </c>
    </row>
    <row r="27" spans="1:5" ht="75" x14ac:dyDescent="0.25">
      <c r="A27" s="18" t="s">
        <v>2493</v>
      </c>
      <c r="B27" s="18" t="s">
        <v>2494</v>
      </c>
      <c r="C27" s="263"/>
      <c r="D27" s="18" t="s">
        <v>2495</v>
      </c>
      <c r="E27" s="255" t="s">
        <v>2496</v>
      </c>
    </row>
    <row r="28" spans="1:5" x14ac:dyDescent="0.25">
      <c r="A28" s="18" t="s">
        <v>772</v>
      </c>
      <c r="B28" s="263"/>
      <c r="C28" s="263"/>
      <c r="D28" s="18"/>
      <c r="E28" s="255" t="s">
        <v>2497</v>
      </c>
    </row>
    <row r="29" spans="1:5" x14ac:dyDescent="0.25">
      <c r="A29" s="18" t="s">
        <v>775</v>
      </c>
      <c r="B29" s="263"/>
      <c r="C29" s="263"/>
      <c r="D29" s="18"/>
      <c r="E29" s="255" t="s">
        <v>2498</v>
      </c>
    </row>
    <row r="30" spans="1:5" x14ac:dyDescent="0.25">
      <c r="A30" s="18" t="s">
        <v>778</v>
      </c>
      <c r="B30" s="263"/>
      <c r="C30" s="263"/>
      <c r="D30" s="18"/>
      <c r="E30" s="255" t="s">
        <v>2499</v>
      </c>
    </row>
    <row r="31" spans="1:5" ht="75" x14ac:dyDescent="0.25">
      <c r="A31" s="252" t="s">
        <v>2500</v>
      </c>
      <c r="B31" s="252"/>
      <c r="C31" s="252"/>
      <c r="D31" s="252"/>
      <c r="E31" s="256" t="s">
        <v>2501</v>
      </c>
    </row>
    <row r="32" spans="1:5" ht="60" x14ac:dyDescent="0.25">
      <c r="A32" s="252" t="s">
        <v>2502</v>
      </c>
      <c r="B32" s="253"/>
      <c r="C32" s="252" t="s">
        <v>2503</v>
      </c>
      <c r="D32" s="252" t="s">
        <v>2504</v>
      </c>
      <c r="E32" s="255" t="s">
        <v>2505</v>
      </c>
    </row>
    <row r="33" spans="1:5" ht="30" x14ac:dyDescent="0.25">
      <c r="A33" s="252" t="s">
        <v>2506</v>
      </c>
      <c r="B33" s="18" t="s">
        <v>2507</v>
      </c>
      <c r="C33" s="253"/>
      <c r="D33" s="252" t="s">
        <v>2508</v>
      </c>
      <c r="E33" s="255" t="s">
        <v>2509</v>
      </c>
    </row>
    <row r="34" spans="1:5" ht="75" x14ac:dyDescent="0.25">
      <c r="A34" s="252" t="s">
        <v>2510</v>
      </c>
      <c r="B34" s="252" t="s">
        <v>2511</v>
      </c>
      <c r="C34" s="253"/>
      <c r="D34" s="252" t="s">
        <v>2512</v>
      </c>
      <c r="E34" s="255" t="s">
        <v>2513</v>
      </c>
    </row>
    <row r="35" spans="1:5" x14ac:dyDescent="0.25">
      <c r="A35" s="252" t="s">
        <v>2514</v>
      </c>
      <c r="B35" s="253"/>
      <c r="C35" s="252" t="s">
        <v>2515</v>
      </c>
      <c r="D35" s="253"/>
      <c r="E35" s="257" t="s">
        <v>2516</v>
      </c>
    </row>
    <row r="36" spans="1:5" x14ac:dyDescent="0.25">
      <c r="A36" s="252" t="s">
        <v>2517</v>
      </c>
      <c r="B36" s="252"/>
      <c r="C36" s="252"/>
      <c r="D36" s="252"/>
      <c r="E36" s="264" t="s">
        <v>2518</v>
      </c>
    </row>
    <row r="37" spans="1:5" ht="45" x14ac:dyDescent="0.25">
      <c r="A37" s="252" t="s">
        <v>2519</v>
      </c>
      <c r="B37" s="252" t="s">
        <v>2520</v>
      </c>
      <c r="C37" s="253"/>
      <c r="D37" s="253"/>
      <c r="E37" s="255" t="s">
        <v>2521</v>
      </c>
    </row>
    <row r="38" spans="1:5" ht="30" x14ac:dyDescent="0.25">
      <c r="A38" s="252" t="s">
        <v>2522</v>
      </c>
      <c r="B38" s="18" t="s">
        <v>2507</v>
      </c>
      <c r="C38" s="253"/>
      <c r="D38" s="18" t="s">
        <v>2523</v>
      </c>
      <c r="E38" s="254" t="s">
        <v>2524</v>
      </c>
    </row>
    <row r="39" spans="1:5" x14ac:dyDescent="0.25">
      <c r="A39" s="252" t="s">
        <v>2525</v>
      </c>
      <c r="B39" s="252" t="s">
        <v>2526</v>
      </c>
      <c r="C39" s="252" t="s">
        <v>2527</v>
      </c>
      <c r="D39" s="252" t="s">
        <v>2528</v>
      </c>
      <c r="E39" s="255" t="s">
        <v>2529</v>
      </c>
    </row>
    <row r="40" spans="1:5" x14ac:dyDescent="0.25">
      <c r="A40" s="265" t="s">
        <v>2530</v>
      </c>
      <c r="B40" s="266"/>
      <c r="C40" s="265" t="s">
        <v>2531</v>
      </c>
      <c r="D40" s="266"/>
      <c r="E40" s="258" t="s">
        <v>2532</v>
      </c>
    </row>
    <row r="41" spans="1:5" ht="30" x14ac:dyDescent="0.25">
      <c r="A41" s="265" t="s">
        <v>2533</v>
      </c>
      <c r="B41" s="266"/>
      <c r="C41" s="258" t="s">
        <v>2534</v>
      </c>
      <c r="D41" s="266"/>
      <c r="E41" s="258" t="s">
        <v>2535</v>
      </c>
    </row>
    <row r="42" spans="1:5" ht="60" x14ac:dyDescent="0.25">
      <c r="A42" s="252" t="s">
        <v>2536</v>
      </c>
      <c r="B42" s="252" t="s">
        <v>2537</v>
      </c>
      <c r="C42" s="18" t="s">
        <v>2538</v>
      </c>
      <c r="D42" s="252" t="s">
        <v>2539</v>
      </c>
      <c r="E42" s="255" t="s">
        <v>2540</v>
      </c>
    </row>
    <row r="43" spans="1:5" x14ac:dyDescent="0.25">
      <c r="A43" s="18" t="s">
        <v>2541</v>
      </c>
      <c r="B43" s="263"/>
      <c r="C43" s="18" t="s">
        <v>2542</v>
      </c>
      <c r="D43" s="263"/>
      <c r="E43" s="255" t="s">
        <v>2543</v>
      </c>
    </row>
    <row r="44" spans="1:5" ht="45" x14ac:dyDescent="0.25">
      <c r="A44" s="252" t="s">
        <v>2544</v>
      </c>
      <c r="B44" s="18" t="s">
        <v>2545</v>
      </c>
      <c r="C44" s="18" t="s">
        <v>2546</v>
      </c>
      <c r="D44" s="252" t="s">
        <v>2547</v>
      </c>
      <c r="E44" s="255" t="s">
        <v>2548</v>
      </c>
    </row>
    <row r="45" spans="1:5" ht="30" x14ac:dyDescent="0.25">
      <c r="A45" s="252" t="s">
        <v>2549</v>
      </c>
      <c r="B45" s="253"/>
      <c r="C45" s="252" t="s">
        <v>2550</v>
      </c>
      <c r="D45" s="252" t="s">
        <v>2551</v>
      </c>
      <c r="E45" s="255" t="s">
        <v>2552</v>
      </c>
    </row>
    <row r="46" spans="1:5" ht="30" x14ac:dyDescent="0.25">
      <c r="A46" s="252" t="s">
        <v>2553</v>
      </c>
      <c r="B46" s="253"/>
      <c r="C46" s="252" t="s">
        <v>2554</v>
      </c>
      <c r="D46" s="252" t="s">
        <v>2555</v>
      </c>
      <c r="E46" s="255" t="s">
        <v>2556</v>
      </c>
    </row>
    <row r="47" spans="1:5" ht="45" x14ac:dyDescent="0.25">
      <c r="A47" s="252" t="s">
        <v>2557</v>
      </c>
      <c r="B47" s="252" t="s">
        <v>2558</v>
      </c>
      <c r="C47" s="253"/>
      <c r="D47" s="252" t="s">
        <v>2559</v>
      </c>
      <c r="E47" s="255" t="s">
        <v>2560</v>
      </c>
    </row>
    <row r="48" spans="1:5" ht="60" x14ac:dyDescent="0.25">
      <c r="A48" s="252" t="s">
        <v>2561</v>
      </c>
      <c r="B48" s="18" t="s">
        <v>2562</v>
      </c>
      <c r="C48" s="253"/>
      <c r="D48" s="18" t="s">
        <v>2563</v>
      </c>
      <c r="E48" s="255" t="s">
        <v>2564</v>
      </c>
    </row>
    <row r="49" spans="1:5" x14ac:dyDescent="0.25">
      <c r="A49" s="252" t="s">
        <v>2565</v>
      </c>
      <c r="B49" s="253"/>
      <c r="C49" s="252" t="s">
        <v>2566</v>
      </c>
      <c r="D49" s="252" t="s">
        <v>2567</v>
      </c>
      <c r="E49" s="257" t="s">
        <v>2568</v>
      </c>
    </row>
    <row r="50" spans="1:5" x14ac:dyDescent="0.25">
      <c r="A50" s="252" t="s">
        <v>2569</v>
      </c>
      <c r="B50" s="253"/>
      <c r="C50" s="252" t="s">
        <v>2570</v>
      </c>
      <c r="D50" s="252" t="s">
        <v>2571</v>
      </c>
      <c r="E50" s="257" t="s">
        <v>2572</v>
      </c>
    </row>
    <row r="51" spans="1:5" x14ac:dyDescent="0.25">
      <c r="A51" s="252" t="s">
        <v>2362</v>
      </c>
      <c r="B51" s="253"/>
      <c r="C51" s="252" t="s">
        <v>2417</v>
      </c>
      <c r="D51" s="252" t="s">
        <v>2573</v>
      </c>
      <c r="E51" s="257" t="s">
        <v>2574</v>
      </c>
    </row>
    <row r="52" spans="1:5" ht="30" x14ac:dyDescent="0.25">
      <c r="A52" s="252" t="s">
        <v>2363</v>
      </c>
      <c r="B52" s="253"/>
      <c r="C52" s="18" t="s">
        <v>2575</v>
      </c>
      <c r="D52" s="252" t="s">
        <v>2576</v>
      </c>
      <c r="E52" s="257" t="s">
        <v>2577</v>
      </c>
    </row>
    <row r="53" spans="1:5" ht="30" x14ac:dyDescent="0.25">
      <c r="A53" s="252" t="s">
        <v>2578</v>
      </c>
      <c r="B53" s="253"/>
      <c r="C53" s="252" t="s">
        <v>2579</v>
      </c>
      <c r="D53" s="252" t="s">
        <v>2580</v>
      </c>
      <c r="E53" s="255" t="s">
        <v>2581</v>
      </c>
    </row>
    <row r="54" spans="1:5" x14ac:dyDescent="0.25">
      <c r="A54" s="252" t="s">
        <v>2582</v>
      </c>
      <c r="B54" s="252" t="s">
        <v>2583</v>
      </c>
      <c r="C54" s="252" t="s">
        <v>2584</v>
      </c>
      <c r="D54" s="252" t="s">
        <v>2585</v>
      </c>
      <c r="E54" s="257" t="s">
        <v>2586</v>
      </c>
    </row>
    <row r="55" spans="1:5" ht="45" x14ac:dyDescent="0.25">
      <c r="A55" s="252" t="s">
        <v>2349</v>
      </c>
      <c r="B55" s="253"/>
      <c r="C55" s="252" t="s">
        <v>2587</v>
      </c>
      <c r="D55" s="18" t="s">
        <v>2588</v>
      </c>
      <c r="E55" s="252" t="s">
        <v>2589</v>
      </c>
    </row>
    <row r="56" spans="1:5" ht="45" x14ac:dyDescent="0.25">
      <c r="A56" s="252" t="s">
        <v>2347</v>
      </c>
      <c r="B56" s="253"/>
      <c r="C56" s="252" t="s">
        <v>2590</v>
      </c>
      <c r="D56" s="18" t="s">
        <v>2591</v>
      </c>
      <c r="E56" s="252" t="s">
        <v>2592</v>
      </c>
    </row>
    <row r="57" spans="1:5" x14ac:dyDescent="0.25">
      <c r="A57" s="252" t="s">
        <v>2352</v>
      </c>
      <c r="B57" s="253"/>
      <c r="C57" s="252" t="s">
        <v>2593</v>
      </c>
      <c r="D57" s="253"/>
      <c r="E57" s="257" t="s">
        <v>2594</v>
      </c>
    </row>
    <row r="58" spans="1:5" x14ac:dyDescent="0.25">
      <c r="A58" s="252" t="s">
        <v>2595</v>
      </c>
      <c r="B58" s="253"/>
      <c r="C58" s="252" t="s">
        <v>2596</v>
      </c>
      <c r="D58" s="252" t="s">
        <v>2597</v>
      </c>
      <c r="E58" s="257" t="s">
        <v>2598</v>
      </c>
    </row>
    <row r="59" spans="1:5" x14ac:dyDescent="0.25">
      <c r="A59" s="252" t="s">
        <v>2599</v>
      </c>
      <c r="B59" s="252" t="s">
        <v>2600</v>
      </c>
      <c r="C59" s="252" t="s">
        <v>2601</v>
      </c>
      <c r="D59" s="252" t="s">
        <v>2602</v>
      </c>
      <c r="E59" s="257" t="s">
        <v>2603</v>
      </c>
    </row>
    <row r="60" spans="1:5" x14ac:dyDescent="0.25">
      <c r="A60" s="252" t="s">
        <v>2604</v>
      </c>
      <c r="B60" s="253"/>
      <c r="C60" s="252" t="s">
        <v>2605</v>
      </c>
      <c r="D60" s="253"/>
      <c r="E60" s="257" t="s">
        <v>2606</v>
      </c>
    </row>
    <row r="61" spans="1:5" ht="45" x14ac:dyDescent="0.25">
      <c r="A61" s="252" t="s">
        <v>2607</v>
      </c>
      <c r="B61" s="252" t="s">
        <v>2608</v>
      </c>
      <c r="C61" s="253"/>
      <c r="D61" s="18" t="s">
        <v>2609</v>
      </c>
      <c r="E61" s="252" t="s">
        <v>2610</v>
      </c>
    </row>
    <row r="62" spans="1:5" x14ac:dyDescent="0.25">
      <c r="A62" s="252" t="s">
        <v>2611</v>
      </c>
      <c r="B62" s="252" t="s">
        <v>2600</v>
      </c>
      <c r="C62" s="253"/>
      <c r="D62" s="253"/>
      <c r="E62" s="257" t="s">
        <v>2612</v>
      </c>
    </row>
    <row r="63" spans="1:5" x14ac:dyDescent="0.25">
      <c r="A63" s="252" t="s">
        <v>2613</v>
      </c>
      <c r="B63" s="252" t="s">
        <v>2600</v>
      </c>
      <c r="C63" s="253"/>
      <c r="D63" s="253"/>
      <c r="E63" s="257" t="s">
        <v>2614</v>
      </c>
    </row>
    <row r="64" spans="1:5" x14ac:dyDescent="0.25">
      <c r="A64" s="267" t="s">
        <v>2615</v>
      </c>
      <c r="B64" s="252" t="s">
        <v>2600</v>
      </c>
      <c r="C64" s="253"/>
      <c r="D64" s="252" t="s">
        <v>2616</v>
      </c>
      <c r="E64" s="257" t="s">
        <v>2617</v>
      </c>
    </row>
    <row r="65" spans="1:5" ht="30" x14ac:dyDescent="0.25">
      <c r="A65" s="267" t="s">
        <v>2618</v>
      </c>
      <c r="B65" s="252" t="s">
        <v>2600</v>
      </c>
      <c r="C65" s="253"/>
      <c r="D65" s="252" t="s">
        <v>2619</v>
      </c>
      <c r="E65" s="255" t="s">
        <v>2620</v>
      </c>
    </row>
    <row r="66" spans="1:5" x14ac:dyDescent="0.25">
      <c r="A66" s="267" t="s">
        <v>2621</v>
      </c>
      <c r="B66" s="252" t="s">
        <v>2600</v>
      </c>
      <c r="C66" s="253"/>
      <c r="D66" s="252" t="s">
        <v>2622</v>
      </c>
      <c r="E66" s="268" t="s">
        <v>2623</v>
      </c>
    </row>
    <row r="67" spans="1:5" x14ac:dyDescent="0.25">
      <c r="A67" s="267" t="s">
        <v>2624</v>
      </c>
      <c r="B67" s="252" t="s">
        <v>2600</v>
      </c>
      <c r="C67" s="253"/>
      <c r="D67" s="252" t="s">
        <v>2625</v>
      </c>
      <c r="E67" s="268" t="s">
        <v>2626</v>
      </c>
    </row>
    <row r="68" spans="1:5" x14ac:dyDescent="0.25">
      <c r="A68" s="252" t="s">
        <v>2627</v>
      </c>
      <c r="B68" s="252" t="s">
        <v>2600</v>
      </c>
      <c r="C68" s="253"/>
      <c r="D68" s="252" t="s">
        <v>2628</v>
      </c>
      <c r="E68" s="257" t="s">
        <v>2629</v>
      </c>
    </row>
    <row r="69" spans="1:5" x14ac:dyDescent="0.25">
      <c r="A69" s="267" t="s">
        <v>2630</v>
      </c>
      <c r="B69" s="252" t="s">
        <v>2600</v>
      </c>
      <c r="C69" s="253"/>
      <c r="D69" s="252" t="s">
        <v>2631</v>
      </c>
      <c r="E69" s="257" t="s">
        <v>2632</v>
      </c>
    </row>
    <row r="70" spans="1:5" ht="30" x14ac:dyDescent="0.25">
      <c r="A70" s="267" t="s">
        <v>2633</v>
      </c>
      <c r="B70" s="252" t="s">
        <v>2600</v>
      </c>
      <c r="C70" s="253"/>
      <c r="D70" s="252" t="s">
        <v>2634</v>
      </c>
      <c r="E70" s="255" t="s">
        <v>2635</v>
      </c>
    </row>
    <row r="71" spans="1:5" ht="45" x14ac:dyDescent="0.25">
      <c r="A71" s="269" t="s">
        <v>2636</v>
      </c>
      <c r="B71" s="252" t="s">
        <v>2600</v>
      </c>
      <c r="C71" s="270"/>
      <c r="D71" s="270"/>
      <c r="E71" s="255" t="s">
        <v>2637</v>
      </c>
    </row>
    <row r="72" spans="1:5" ht="45" x14ac:dyDescent="0.25">
      <c r="A72" s="252" t="s">
        <v>2638</v>
      </c>
      <c r="B72" s="252" t="s">
        <v>2511</v>
      </c>
      <c r="C72" s="253"/>
      <c r="D72" s="253"/>
      <c r="E72" s="255" t="s">
        <v>2639</v>
      </c>
    </row>
    <row r="73" spans="1:5" x14ac:dyDescent="0.25">
      <c r="A73" s="252" t="s">
        <v>2640</v>
      </c>
      <c r="B73" s="252" t="s">
        <v>2511</v>
      </c>
      <c r="C73" s="253"/>
      <c r="D73" s="252" t="s">
        <v>2641</v>
      </c>
      <c r="E73" s="257" t="s">
        <v>2642</v>
      </c>
    </row>
    <row r="74" spans="1:5" x14ac:dyDescent="0.25">
      <c r="A74" s="252" t="s">
        <v>2643</v>
      </c>
      <c r="B74" s="252" t="s">
        <v>2511</v>
      </c>
      <c r="C74" s="253"/>
      <c r="D74" s="252" t="s">
        <v>2644</v>
      </c>
      <c r="E74" s="257" t="s">
        <v>2645</v>
      </c>
    </row>
    <row r="75" spans="1:5" x14ac:dyDescent="0.25">
      <c r="A75" s="252" t="s">
        <v>2646</v>
      </c>
      <c r="B75" s="252" t="s">
        <v>2511</v>
      </c>
      <c r="C75" s="253"/>
      <c r="D75" s="252" t="s">
        <v>2647</v>
      </c>
      <c r="E75" s="257" t="s">
        <v>2648</v>
      </c>
    </row>
    <row r="76" spans="1:5" ht="31.5" customHeight="1" x14ac:dyDescent="0.25">
      <c r="A76" s="252" t="s">
        <v>2649</v>
      </c>
      <c r="B76" s="18" t="s">
        <v>2438</v>
      </c>
      <c r="C76" s="253"/>
      <c r="D76" s="253"/>
      <c r="E76" s="255" t="s">
        <v>2650</v>
      </c>
    </row>
    <row r="77" spans="1:5" x14ac:dyDescent="0.25">
      <c r="A77" s="252" t="s">
        <v>2651</v>
      </c>
      <c r="B77" s="18" t="s">
        <v>2494</v>
      </c>
      <c r="C77" s="253"/>
      <c r="D77" s="253"/>
      <c r="E77" s="257" t="s">
        <v>2652</v>
      </c>
    </row>
    <row r="78" spans="1:5" x14ac:dyDescent="0.25">
      <c r="A78" s="252" t="s">
        <v>2653</v>
      </c>
      <c r="B78" s="253"/>
      <c r="C78" s="253"/>
      <c r="D78" s="252" t="s">
        <v>2654</v>
      </c>
      <c r="E78" s="257" t="s">
        <v>2655</v>
      </c>
    </row>
    <row r="79" spans="1:5" x14ac:dyDescent="0.25">
      <c r="A79" s="267" t="s">
        <v>1206</v>
      </c>
      <c r="B79" s="252" t="s">
        <v>2583</v>
      </c>
      <c r="C79" s="252" t="s">
        <v>2584</v>
      </c>
      <c r="D79" s="252" t="s">
        <v>2585</v>
      </c>
      <c r="E79" s="257" t="s">
        <v>2656</v>
      </c>
    </row>
    <row r="80" spans="1:5" ht="45" x14ac:dyDescent="0.25">
      <c r="A80" s="267" t="s">
        <v>2388</v>
      </c>
      <c r="B80" s="253"/>
      <c r="C80" s="252" t="s">
        <v>2587</v>
      </c>
      <c r="D80" s="18" t="s">
        <v>2588</v>
      </c>
      <c r="E80" s="257" t="s">
        <v>2657</v>
      </c>
    </row>
    <row r="81" spans="1:5" ht="45" x14ac:dyDescent="0.25">
      <c r="A81" s="252" t="s">
        <v>2658</v>
      </c>
      <c r="B81" s="253"/>
      <c r="C81" s="253"/>
      <c r="D81" s="18" t="s">
        <v>2659</v>
      </c>
      <c r="E81" s="257" t="s">
        <v>2660</v>
      </c>
    </row>
    <row r="82" spans="1:5" ht="30" x14ac:dyDescent="0.25">
      <c r="A82" s="252" t="s">
        <v>2661</v>
      </c>
      <c r="B82" s="253"/>
      <c r="C82" s="253"/>
      <c r="D82" s="18" t="s">
        <v>2662</v>
      </c>
      <c r="E82" s="257" t="s">
        <v>2663</v>
      </c>
    </row>
    <row r="83" spans="1:5" ht="45" x14ac:dyDescent="0.25">
      <c r="A83" s="252" t="s">
        <v>2664</v>
      </c>
      <c r="B83" s="253"/>
      <c r="C83" s="253"/>
      <c r="D83" s="18" t="s">
        <v>2665</v>
      </c>
      <c r="E83" s="255" t="s">
        <v>2666</v>
      </c>
    </row>
    <row r="84" spans="1:5" ht="45" x14ac:dyDescent="0.25">
      <c r="A84" s="252" t="s">
        <v>2667</v>
      </c>
      <c r="B84" s="253"/>
      <c r="C84" s="253"/>
      <c r="D84" s="18" t="s">
        <v>2668</v>
      </c>
      <c r="E84" s="257" t="s">
        <v>2669</v>
      </c>
    </row>
    <row r="85" spans="1:5" ht="47.25" customHeight="1" x14ac:dyDescent="0.25">
      <c r="A85" s="252" t="s">
        <v>2670</v>
      </c>
      <c r="B85" s="253"/>
      <c r="C85" s="253"/>
      <c r="D85" s="18" t="s">
        <v>2671</v>
      </c>
      <c r="E85" s="257" t="s">
        <v>2672</v>
      </c>
    </row>
    <row r="86" spans="1:5" ht="45" x14ac:dyDescent="0.25">
      <c r="A86" s="252" t="s">
        <v>2673</v>
      </c>
      <c r="B86" s="253"/>
      <c r="C86" s="253"/>
      <c r="D86" s="18" t="s">
        <v>2674</v>
      </c>
      <c r="E86" s="257" t="s">
        <v>2675</v>
      </c>
    </row>
    <row r="87" spans="1:5" ht="30" x14ac:dyDescent="0.25">
      <c r="A87" s="252" t="s">
        <v>2676</v>
      </c>
      <c r="B87" s="253"/>
      <c r="C87" s="253"/>
      <c r="D87" s="18" t="s">
        <v>2677</v>
      </c>
      <c r="E87" s="257" t="s">
        <v>2678</v>
      </c>
    </row>
    <row r="88" spans="1:5" ht="45" x14ac:dyDescent="0.25">
      <c r="A88" s="252" t="s">
        <v>2679</v>
      </c>
      <c r="B88" s="253"/>
      <c r="C88" s="253"/>
      <c r="D88" s="18" t="s">
        <v>2680</v>
      </c>
      <c r="E88" s="257" t="s">
        <v>2610</v>
      </c>
    </row>
    <row r="89" spans="1:5" ht="45" x14ac:dyDescent="0.25">
      <c r="A89" s="252" t="s">
        <v>2681</v>
      </c>
      <c r="B89" s="253"/>
      <c r="C89" s="253"/>
      <c r="D89" s="18" t="s">
        <v>2682</v>
      </c>
      <c r="E89" s="255" t="s">
        <v>2683</v>
      </c>
    </row>
    <row r="90" spans="1:5" x14ac:dyDescent="0.25">
      <c r="A90" s="252" t="s">
        <v>2684</v>
      </c>
      <c r="B90" s="253"/>
      <c r="C90" s="253"/>
      <c r="D90" s="252" t="s">
        <v>2447</v>
      </c>
      <c r="E90" s="257" t="s">
        <v>2685</v>
      </c>
    </row>
    <row r="91" spans="1:5" x14ac:dyDescent="0.25">
      <c r="A91" s="252" t="s">
        <v>2686</v>
      </c>
      <c r="B91" s="253"/>
      <c r="C91" s="253"/>
      <c r="D91" s="252" t="s">
        <v>2687</v>
      </c>
      <c r="E91" s="257" t="s">
        <v>2688</v>
      </c>
    </row>
    <row r="92" spans="1:5" x14ac:dyDescent="0.25">
      <c r="A92" s="267" t="s">
        <v>2689</v>
      </c>
      <c r="B92" s="253"/>
      <c r="C92" s="253"/>
      <c r="D92" s="252" t="s">
        <v>2690</v>
      </c>
      <c r="E92" s="257" t="s">
        <v>2691</v>
      </c>
    </row>
    <row r="93" spans="1:5" x14ac:dyDescent="0.25">
      <c r="A93" s="267" t="s">
        <v>2692</v>
      </c>
      <c r="B93" s="253"/>
      <c r="C93" s="253"/>
      <c r="D93" s="252" t="s">
        <v>2693</v>
      </c>
      <c r="E93" s="257" t="s">
        <v>2694</v>
      </c>
    </row>
    <row r="94" spans="1:5" x14ac:dyDescent="0.25">
      <c r="A94" s="267" t="s">
        <v>2695</v>
      </c>
      <c r="B94" s="253"/>
      <c r="C94" s="253"/>
      <c r="D94" s="252" t="s">
        <v>2696</v>
      </c>
      <c r="E94" s="257" t="s">
        <v>2697</v>
      </c>
    </row>
    <row r="95" spans="1:5" x14ac:dyDescent="0.25">
      <c r="A95" s="267" t="s">
        <v>2698</v>
      </c>
      <c r="B95" s="253"/>
      <c r="C95" s="253"/>
      <c r="D95" s="252" t="s">
        <v>2699</v>
      </c>
      <c r="E95" s="257" t="s">
        <v>2700</v>
      </c>
    </row>
    <row r="96" spans="1:5" x14ac:dyDescent="0.25">
      <c r="A96" s="267" t="s">
        <v>2701</v>
      </c>
      <c r="B96" s="253"/>
      <c r="C96" s="253"/>
      <c r="D96" s="252" t="s">
        <v>2702</v>
      </c>
      <c r="E96" s="257" t="s">
        <v>2703</v>
      </c>
    </row>
    <row r="97" spans="1:5" x14ac:dyDescent="0.25">
      <c r="A97" s="267" t="s">
        <v>2704</v>
      </c>
      <c r="B97" s="253"/>
      <c r="C97" s="253"/>
      <c r="D97" s="252" t="s">
        <v>2705</v>
      </c>
      <c r="E97" s="257" t="s">
        <v>2706</v>
      </c>
    </row>
    <row r="98" spans="1:5" x14ac:dyDescent="0.25">
      <c r="A98" s="267" t="s">
        <v>2707</v>
      </c>
      <c r="B98" s="253"/>
      <c r="C98" s="253"/>
      <c r="D98" s="252" t="s">
        <v>2622</v>
      </c>
      <c r="E98" s="257" t="s">
        <v>2708</v>
      </c>
    </row>
    <row r="99" spans="1:5" x14ac:dyDescent="0.25">
      <c r="A99" s="267" t="s">
        <v>2709</v>
      </c>
      <c r="B99" s="253"/>
      <c r="C99" s="253"/>
      <c r="D99" s="252" t="s">
        <v>2619</v>
      </c>
      <c r="E99" s="257" t="s">
        <v>2710</v>
      </c>
    </row>
    <row r="100" spans="1:5" x14ac:dyDescent="0.25">
      <c r="A100" s="267" t="s">
        <v>2711</v>
      </c>
      <c r="B100" s="253"/>
      <c r="C100" s="253"/>
      <c r="D100" s="252" t="s">
        <v>2625</v>
      </c>
      <c r="E100" s="257" t="s">
        <v>2712</v>
      </c>
    </row>
    <row r="101" spans="1:5" x14ac:dyDescent="0.25">
      <c r="A101" s="267" t="s">
        <v>2713</v>
      </c>
      <c r="B101" s="253"/>
      <c r="C101" s="253"/>
      <c r="D101" s="252" t="s">
        <v>2631</v>
      </c>
      <c r="E101" s="257" t="s">
        <v>2714</v>
      </c>
    </row>
    <row r="102" spans="1:5" x14ac:dyDescent="0.25">
      <c r="A102" s="252" t="s">
        <v>2715</v>
      </c>
      <c r="B102" s="253"/>
      <c r="C102" s="253"/>
      <c r="D102" s="252" t="s">
        <v>2628</v>
      </c>
      <c r="E102" s="257" t="s">
        <v>2700</v>
      </c>
    </row>
    <row r="103" spans="1:5" x14ac:dyDescent="0.25">
      <c r="A103" s="252" t="s">
        <v>2716</v>
      </c>
      <c r="B103" s="253"/>
      <c r="C103" s="253"/>
      <c r="D103" s="252" t="s">
        <v>2717</v>
      </c>
      <c r="E103" s="257" t="s">
        <v>2718</v>
      </c>
    </row>
    <row r="104" spans="1:5" x14ac:dyDescent="0.25">
      <c r="A104" s="252" t="s">
        <v>2719</v>
      </c>
      <c r="B104" s="253"/>
      <c r="C104" s="253"/>
      <c r="D104" s="252" t="s">
        <v>2720</v>
      </c>
      <c r="E104" s="257" t="s">
        <v>2721</v>
      </c>
    </row>
    <row r="105" spans="1:5" x14ac:dyDescent="0.25">
      <c r="A105" s="267" t="s">
        <v>2722</v>
      </c>
      <c r="B105" s="253"/>
      <c r="C105" s="253"/>
      <c r="D105" s="252" t="s">
        <v>2723</v>
      </c>
      <c r="E105" s="257" t="s">
        <v>2724</v>
      </c>
    </row>
    <row r="106" spans="1:5" x14ac:dyDescent="0.25">
      <c r="A106" s="252" t="s">
        <v>2725</v>
      </c>
      <c r="B106" s="253"/>
      <c r="C106" s="253"/>
      <c r="D106" s="252" t="s">
        <v>2726</v>
      </c>
      <c r="E106" s="257" t="s">
        <v>2727</v>
      </c>
    </row>
    <row r="107" spans="1:5" x14ac:dyDescent="0.25">
      <c r="A107" s="252" t="s">
        <v>2728</v>
      </c>
      <c r="B107" s="253"/>
      <c r="C107" s="253"/>
      <c r="D107" s="252" t="s">
        <v>2729</v>
      </c>
      <c r="E107" s="257" t="s">
        <v>2730</v>
      </c>
    </row>
    <row r="108" spans="1:5" x14ac:dyDescent="0.25">
      <c r="A108" s="252" t="s">
        <v>2731</v>
      </c>
      <c r="B108" s="253"/>
      <c r="C108" s="253"/>
      <c r="D108" s="252" t="s">
        <v>2732</v>
      </c>
      <c r="E108" s="257" t="s">
        <v>2733</v>
      </c>
    </row>
    <row r="109" spans="1:5" x14ac:dyDescent="0.25">
      <c r="A109" s="252" t="s">
        <v>2734</v>
      </c>
      <c r="B109" s="253"/>
      <c r="C109" s="253"/>
      <c r="D109" s="252" t="s">
        <v>2735</v>
      </c>
      <c r="E109" s="257" t="s">
        <v>2736</v>
      </c>
    </row>
    <row r="110" spans="1:5" x14ac:dyDescent="0.25">
      <c r="A110" s="252" t="s">
        <v>2737</v>
      </c>
      <c r="B110" s="253"/>
      <c r="C110" s="253"/>
      <c r="D110" s="252" t="s">
        <v>2738</v>
      </c>
      <c r="E110" s="257" t="s">
        <v>2739</v>
      </c>
    </row>
    <row r="111" spans="1:5" x14ac:dyDescent="0.25">
      <c r="A111" s="252" t="s">
        <v>2740</v>
      </c>
      <c r="B111" s="253"/>
      <c r="C111" s="253"/>
      <c r="D111" s="252" t="s">
        <v>2741</v>
      </c>
      <c r="E111" s="257" t="s">
        <v>2742</v>
      </c>
    </row>
    <row r="112" spans="1:5" x14ac:dyDescent="0.25">
      <c r="A112" s="257" t="s">
        <v>2743</v>
      </c>
      <c r="B112" s="259"/>
      <c r="C112" s="259"/>
      <c r="D112" s="252" t="s">
        <v>2744</v>
      </c>
      <c r="E112" s="257" t="s">
        <v>2745</v>
      </c>
    </row>
    <row r="113" spans="1:5" x14ac:dyDescent="0.25">
      <c r="A113" s="257" t="s">
        <v>2746</v>
      </c>
      <c r="B113" s="259"/>
      <c r="C113" s="259"/>
      <c r="D113" s="252" t="s">
        <v>2747</v>
      </c>
      <c r="E113" s="257" t="s">
        <v>2748</v>
      </c>
    </row>
    <row r="114" spans="1:5" x14ac:dyDescent="0.25">
      <c r="A114" s="271" t="s">
        <v>247</v>
      </c>
      <c r="B114" s="272"/>
      <c r="C114" s="272"/>
      <c r="D114" s="252" t="s">
        <v>2749</v>
      </c>
      <c r="E114" s="257" t="s">
        <v>2750</v>
      </c>
    </row>
    <row r="115" spans="1:5" x14ac:dyDescent="0.25">
      <c r="A115" s="271" t="s">
        <v>249</v>
      </c>
      <c r="B115" s="272"/>
      <c r="C115" s="272"/>
      <c r="D115" s="252" t="s">
        <v>2751</v>
      </c>
      <c r="E115" s="257" t="s">
        <v>2752</v>
      </c>
    </row>
    <row r="116" spans="1:5" x14ac:dyDescent="0.25">
      <c r="A116" s="257" t="s">
        <v>2753</v>
      </c>
      <c r="B116" s="259"/>
      <c r="C116" s="259"/>
      <c r="D116" s="252" t="s">
        <v>2754</v>
      </c>
      <c r="E116" s="257" t="s">
        <v>2755</v>
      </c>
    </row>
    <row r="117" spans="1:5" x14ac:dyDescent="0.25">
      <c r="A117" s="257" t="s">
        <v>2756</v>
      </c>
      <c r="B117" s="259"/>
      <c r="C117" s="259"/>
      <c r="D117" s="252" t="s">
        <v>2757</v>
      </c>
      <c r="E117" s="257" t="s">
        <v>2758</v>
      </c>
    </row>
    <row r="118" spans="1:5" x14ac:dyDescent="0.25">
      <c r="A118" s="257" t="s">
        <v>314</v>
      </c>
      <c r="B118" s="259"/>
      <c r="C118" s="259"/>
      <c r="D118" s="252" t="s">
        <v>2759</v>
      </c>
      <c r="E118" s="257" t="s">
        <v>2760</v>
      </c>
    </row>
    <row r="119" spans="1:5" x14ac:dyDescent="0.25">
      <c r="A119" s="257" t="s">
        <v>2761</v>
      </c>
      <c r="B119" s="259"/>
      <c r="C119" s="259"/>
      <c r="D119" s="257" t="s">
        <v>2641</v>
      </c>
      <c r="E119" s="257" t="s">
        <v>2762</v>
      </c>
    </row>
    <row r="120" spans="1:5" x14ac:dyDescent="0.25">
      <c r="A120" s="257" t="s">
        <v>2763</v>
      </c>
      <c r="B120" s="259"/>
      <c r="C120" s="259"/>
      <c r="D120" s="257" t="s">
        <v>2764</v>
      </c>
      <c r="E120" s="257" t="s">
        <v>2765</v>
      </c>
    </row>
    <row r="121" spans="1:5" x14ac:dyDescent="0.25">
      <c r="A121" s="257" t="s">
        <v>2766</v>
      </c>
      <c r="B121" s="259"/>
      <c r="C121" s="259"/>
      <c r="D121" s="257" t="s">
        <v>2767</v>
      </c>
      <c r="E121" s="257" t="s">
        <v>2768</v>
      </c>
    </row>
    <row r="122" spans="1:5" x14ac:dyDescent="0.25">
      <c r="A122" s="257" t="s">
        <v>2769</v>
      </c>
      <c r="B122" s="259"/>
      <c r="C122" s="259"/>
      <c r="D122" s="257" t="s">
        <v>2770</v>
      </c>
      <c r="E122" s="257" t="s">
        <v>2771</v>
      </c>
    </row>
  </sheetData>
  <autoFilter ref="A1:E1" xr:uid="{00000000-0009-0000-0000-000007000000}"/>
  <hyperlinks>
    <hyperlink ref="E15" r:id="rId1" display="javascript:openlink('INT','unique96ADC6E3D6E107A6C12578C2003839F5','1','');" xr:uid="{60A0993A-1224-4748-8AC8-4BC6F1F299D2}"/>
    <hyperlink ref="E18" r:id="rId2" display="javascript:openlink('INT','unique96ADC6E3D6E107A6C12578C2003839F5','1','');" xr:uid="{7C89206A-EAFE-4C23-B609-0A73D0165B5E}"/>
    <hyperlink ref="E20" r:id="rId3" display="javascript:openlink('INT','unique96ADC6E3D6E107A6C12578C2003839F5','1','');" xr:uid="{4C0AC689-41A5-4022-AB8C-4FCA4C79133C}"/>
    <hyperlink ref="E4" r:id="rId4" xr:uid="{EB8B2388-7419-45AF-B737-098BB979C6B2}"/>
    <hyperlink ref="E6" r:id="rId5" xr:uid="{D192EC53-2D9D-4E8E-BFDA-555ADAFB7CBC}"/>
    <hyperlink ref="E5" r:id="rId6" xr:uid="{F2087CAE-5B9F-405C-9727-6317EEC91176}"/>
    <hyperlink ref="E36" r:id="rId7" display="http://www.pfandbrief.de/cms/_internet.nsf/tindex/de_111.htm" xr:uid="{3438157C-5957-4C91-A808-14C8D3C2EC44}"/>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13</vt:i4>
      </vt:variant>
    </vt:vector>
  </HeadingPairs>
  <TitlesOfParts>
    <vt:vector size="23" baseType="lpstr">
      <vt:lpstr>Introduction</vt:lpstr>
      <vt:lpstr>A. HTT General</vt:lpstr>
      <vt:lpstr>B1. HTT Mortgage Assets</vt:lpstr>
      <vt:lpstr>C. HTT Harmonised Glossary</vt:lpstr>
      <vt:lpstr>Disclaimer</vt:lpstr>
      <vt:lpstr>erweitertes vdp-Template (M)</vt:lpstr>
      <vt:lpstr>E. Optional ECB-ECAIs data</vt:lpstr>
      <vt:lpstr>F1.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'F1. Sustainable M data'!Druckbereich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2024-02-23T12:18:42Z</cp:lastPrinted>
  <dcterms:created xsi:type="dcterms:W3CDTF">2016-04-21T08:07:20Z</dcterms:created>
  <dcterms:modified xsi:type="dcterms:W3CDTF">2024-06-11T08:21:40Z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2024-06-11T08:21:22Z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42dd23aa-febe-44b5-85f7-3c0a77240ac5</vt:lpwstr>
  </property>
  <property fmtid="{D5CDD505-2E9C-101B-9397-08002B2CF9AE}" pid="8" name="MSIP_Label_b3ab5c08-0102-4fa9-94b5-6a7244ab7907_ContentBits">
    <vt:lpwstr>1</vt:lpwstr>
  </property>
</Properties>
</file>